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lisbethadolfsen_voldsund_handball_no/Documents/NHF RV/Seksjonsleder/"/>
    </mc:Choice>
  </mc:AlternateContent>
  <xr:revisionPtr revIDLastSave="0" documentId="8_{820F00F7-27E4-4763-9411-87C2B46EEE62}" xr6:coauthVersionLast="47" xr6:coauthVersionMax="47" xr10:uidLastSave="{00000000-0000-0000-0000-000000000000}"/>
  <bookViews>
    <workbookView xWindow="-38520" yWindow="-120" windowWidth="38640" windowHeight="21120" firstSheet="1" activeTab="1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Jenter!$L$212:$L$218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9" i="2" l="1"/>
  <c r="D241" i="2"/>
  <c r="F216" i="2"/>
  <c r="D189" i="2" s="1"/>
  <c r="F340" i="2"/>
  <c r="D2" i="7"/>
  <c r="H216" i="2" l="1"/>
  <c r="N79" i="2"/>
  <c r="N92" i="2" s="1"/>
  <c r="L79" i="2"/>
  <c r="J79" i="2"/>
  <c r="F105" i="3"/>
  <c r="D75" i="3"/>
  <c r="F37" i="3"/>
  <c r="H37" i="3"/>
  <c r="D136" i="3" l="1"/>
  <c r="F159" i="2"/>
  <c r="H136" i="3" l="1"/>
  <c r="H152" i="3" s="1"/>
  <c r="B37" i="3"/>
  <c r="D37" i="3"/>
  <c r="J110" i="2"/>
  <c r="H110" i="2"/>
  <c r="F110" i="2"/>
  <c r="D110" i="2"/>
  <c r="B110" i="2"/>
  <c r="L110" i="2"/>
  <c r="D128" i="2"/>
  <c r="B128" i="2"/>
  <c r="H130" i="2"/>
  <c r="F130" i="2"/>
  <c r="D108" i="2" l="1"/>
  <c r="H151" i="3"/>
  <c r="D34" i="3"/>
  <c r="D62" i="3"/>
  <c r="P44" i="2"/>
  <c r="P56" i="2" s="1"/>
  <c r="L3" i="2"/>
  <c r="L34" i="2" s="1"/>
  <c r="J44" i="2"/>
  <c r="J69" i="2" s="1"/>
  <c r="F151" i="2"/>
  <c r="F150" i="2"/>
  <c r="F136" i="3"/>
  <c r="F163" i="3"/>
  <c r="H75" i="3"/>
  <c r="H89" i="3" s="1"/>
  <c r="F49" i="3"/>
  <c r="J4" i="3"/>
  <c r="J15" i="3" s="1"/>
  <c r="H4" i="3"/>
  <c r="H15" i="3" s="1"/>
  <c r="F255" i="2"/>
  <c r="F256" i="2"/>
  <c r="H233" i="2"/>
  <c r="D192" i="2"/>
  <c r="D206" i="2" s="1"/>
  <c r="B192" i="2"/>
  <c r="B206" i="2" s="1"/>
  <c r="H3" i="2"/>
  <c r="H34" i="2" s="1"/>
  <c r="N124" i="2"/>
  <c r="L124" i="2"/>
  <c r="L92" i="2"/>
  <c r="P3" i="2"/>
  <c r="D342" i="2" l="1"/>
  <c r="D357" i="2" s="1"/>
  <c r="B342" i="2"/>
  <c r="B357" i="2" s="1"/>
  <c r="F4" i="3"/>
  <c r="F16" i="3" s="1"/>
  <c r="B4" i="3"/>
  <c r="F264" i="2"/>
  <c r="F280" i="2" s="1"/>
  <c r="B356" i="2" l="1"/>
  <c r="F281" i="2"/>
  <c r="D243" i="2" l="1"/>
  <c r="D159" i="2"/>
  <c r="D172" i="2" s="1"/>
  <c r="B159" i="2"/>
  <c r="B171" i="2" s="1"/>
  <c r="B172" i="2" l="1"/>
  <c r="D171" i="2"/>
  <c r="F77" i="2"/>
  <c r="H77" i="2"/>
  <c r="D77" i="2"/>
  <c r="B77" i="2"/>
  <c r="D75" i="2" s="1"/>
  <c r="H44" i="2"/>
  <c r="H69" i="2" s="1"/>
  <c r="L44" i="2"/>
  <c r="L56" i="2" s="1"/>
  <c r="N44" i="2"/>
  <c r="N56" i="2" s="1"/>
  <c r="B3" i="2"/>
  <c r="D3" i="2"/>
  <c r="D34" i="2" s="1"/>
  <c r="B63" i="3"/>
  <c r="D163" i="3"/>
  <c r="B136" i="3"/>
  <c r="D133" i="3" s="1"/>
  <c r="B187" i="3"/>
  <c r="F185" i="3" s="1"/>
  <c r="L5" i="7"/>
  <c r="D4" i="3"/>
  <c r="B24" i="3"/>
  <c r="N5" i="7"/>
  <c r="N18" i="7" s="1"/>
  <c r="D26" i="3" l="1"/>
  <c r="E1" i="3"/>
  <c r="D180" i="3"/>
  <c r="D179" i="3"/>
  <c r="D150" i="3"/>
  <c r="D149" i="3"/>
  <c r="F150" i="3"/>
  <c r="F149" i="3"/>
  <c r="B151" i="3"/>
  <c r="B150" i="3"/>
  <c r="B199" i="3"/>
  <c r="B198" i="3"/>
  <c r="N19" i="7"/>
  <c r="B5" i="7" l="1"/>
  <c r="D315" i="2"/>
  <c r="D332" i="2" s="1"/>
  <c r="D4" i="5"/>
  <c r="F44" i="2"/>
  <c r="F69" i="2" s="1"/>
  <c r="B44" i="2"/>
  <c r="B69" i="2" s="1"/>
  <c r="D44" i="2"/>
  <c r="D69" i="2" s="1"/>
  <c r="B137" i="2"/>
  <c r="D137" i="2"/>
  <c r="D153" i="2" s="1"/>
  <c r="B243" i="2"/>
  <c r="D292" i="2"/>
  <c r="D308" i="2" s="1"/>
  <c r="B292" i="2"/>
  <c r="B330" i="2"/>
  <c r="F137" i="2"/>
  <c r="J3" i="2"/>
  <c r="J34" i="2" s="1"/>
  <c r="F3" i="2"/>
  <c r="F34" i="2" s="1"/>
  <c r="D42" i="2" l="1"/>
  <c r="D135" i="2"/>
  <c r="B153" i="2"/>
  <c r="H234" i="2"/>
  <c r="B308" i="2"/>
  <c r="F176" i="3"/>
  <c r="F175" i="3"/>
  <c r="D331" i="2"/>
  <c r="D152" i="2"/>
  <c r="B152" i="2"/>
  <c r="D207" i="2"/>
  <c r="B207" i="2"/>
  <c r="B105" i="3"/>
  <c r="D103" i="3" s="1"/>
  <c r="D93" i="3"/>
  <c r="B75" i="3"/>
  <c r="D72" i="3" s="1"/>
  <c r="J5" i="7"/>
  <c r="J20" i="7" s="1"/>
  <c r="H5" i="7"/>
  <c r="H21" i="7" s="1"/>
  <c r="F5" i="7"/>
  <c r="F20" i="7" s="1"/>
  <c r="B34" i="2"/>
  <c r="R3" i="2"/>
  <c r="R15" i="2" s="1"/>
  <c r="N3" i="2"/>
  <c r="N17" i="2" s="1"/>
  <c r="P17" i="2"/>
  <c r="L19" i="7"/>
  <c r="D5" i="7"/>
  <c r="D21" i="7" s="1"/>
  <c r="D1" i="2" l="1"/>
  <c r="L18" i="7"/>
  <c r="D20" i="7"/>
  <c r="F21" i="7"/>
  <c r="J21" i="7"/>
  <c r="H20" i="7"/>
  <c r="B329" i="2" l="1"/>
  <c r="F4" i="5" l="1"/>
  <c r="D2" i="5" s="1"/>
  <c r="D307" i="2" l="1"/>
  <c r="B307" i="2"/>
  <c r="B258" i="2" l="1"/>
  <c r="B257" i="2"/>
  <c r="B4" i="5" l="1"/>
  <c r="B20" i="5" l="1"/>
  <c r="D264" i="2"/>
  <c r="B264" i="2"/>
  <c r="B163" i="3"/>
  <c r="D99" i="2"/>
  <c r="B216" i="2"/>
  <c r="D216" i="2"/>
  <c r="D4" i="6"/>
  <c r="D14" i="6"/>
  <c r="B4" i="6"/>
  <c r="B14" i="6"/>
  <c r="D160" i="3" l="1"/>
  <c r="B179" i="3"/>
  <c r="B178" i="3"/>
  <c r="D233" i="2"/>
  <c r="D232" i="2"/>
  <c r="B232" i="2"/>
  <c r="B233" i="2"/>
  <c r="B281" i="2"/>
  <c r="B280" i="2"/>
  <c r="D281" i="2"/>
  <c r="D280" i="2"/>
  <c r="B99" i="2"/>
  <c r="P185" i="3"/>
  <c r="B21" i="5"/>
  <c r="F18" i="5" l="1"/>
  <c r="F19" i="5"/>
  <c r="B93" i="3" l="1"/>
  <c r="D258" i="2" l="1"/>
  <c r="D257" i="2" l="1"/>
  <c r="D21" i="5"/>
  <c r="D20" i="5"/>
  <c r="B20" i="7"/>
  <c r="B19" i="7"/>
  <c r="F342" i="2" l="1"/>
  <c r="F357" i="2" s="1"/>
  <c r="D356" i="2"/>
  <c r="F356" i="2" l="1"/>
  <c r="F172" i="2"/>
  <c r="F171" i="2"/>
  <c r="J117" i="2"/>
  <c r="H49" i="3"/>
  <c r="F119" i="3"/>
  <c r="J92" i="2"/>
</calcChain>
</file>

<file path=xl/sharedStrings.xml><?xml version="1.0" encoding="utf-8"?>
<sst xmlns="http://schemas.openxmlformats.org/spreadsheetml/2006/main" count="1315" uniqueCount="473">
  <si>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</si>
  <si>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</si>
  <si>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</si>
  <si>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</si>
  <si>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</si>
  <si>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</si>
  <si>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</si>
  <si>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Gutter 9 A01 H</t>
  </si>
  <si>
    <t>Gutter 9 A02 H</t>
  </si>
  <si>
    <t>Askøy 6</t>
  </si>
  <si>
    <t>Bjarg 1</t>
  </si>
  <si>
    <t xml:space="preserve">Bergensdalen </t>
  </si>
  <si>
    <t>Askøy Blå</t>
  </si>
  <si>
    <t>Bjarg 2</t>
  </si>
  <si>
    <t>Bergensdalen 2</t>
  </si>
  <si>
    <t>Bergensdalen 1</t>
  </si>
  <si>
    <t>Bønes 1</t>
  </si>
  <si>
    <t>Bjørnar 1</t>
  </si>
  <si>
    <t>Fana 1</t>
  </si>
  <si>
    <t>Bønes 2</t>
  </si>
  <si>
    <t>Bjørnar 2</t>
  </si>
  <si>
    <t>Fana 2</t>
  </si>
  <si>
    <t>Bønes 3</t>
  </si>
  <si>
    <t>Flaktveit 1</t>
  </si>
  <si>
    <t>Nore Neset</t>
  </si>
  <si>
    <t>Bønes 4</t>
  </si>
  <si>
    <t>Flaktveit 2</t>
  </si>
  <si>
    <t>Os</t>
  </si>
  <si>
    <t>Lindås</t>
  </si>
  <si>
    <t xml:space="preserve">Kringlebotn </t>
  </si>
  <si>
    <t>Solid 2</t>
  </si>
  <si>
    <t>Nordnes</t>
  </si>
  <si>
    <t>Lyngbø 1</t>
  </si>
  <si>
    <t>Stord 1</t>
  </si>
  <si>
    <t>Lyngbø 2</t>
  </si>
  <si>
    <t>Stord 2</t>
  </si>
  <si>
    <t>Tertnes 1</t>
  </si>
  <si>
    <t>Nordre Fjell</t>
  </si>
  <si>
    <t>Stord 3</t>
  </si>
  <si>
    <t>Tertnes 2</t>
  </si>
  <si>
    <t>Sotra 1</t>
  </si>
  <si>
    <t>Stord 4</t>
  </si>
  <si>
    <t>Tertnes 3</t>
  </si>
  <si>
    <t>Søre Neset 1</t>
  </si>
  <si>
    <t>Søre Neset 2</t>
  </si>
  <si>
    <t xml:space="preserve">Samnanger IL </t>
  </si>
  <si>
    <t>Søreide 1</t>
  </si>
  <si>
    <t>Søreide 2</t>
  </si>
  <si>
    <t>14 kamper</t>
  </si>
  <si>
    <t>Sone 1-3</t>
  </si>
  <si>
    <t>Gutter 9 A01 SF</t>
  </si>
  <si>
    <t>Gutter 9 A 02 SF</t>
  </si>
  <si>
    <t>Bremanger</t>
  </si>
  <si>
    <t>Gutter 9 A 03 SF</t>
  </si>
  <si>
    <t xml:space="preserve">Bryggja </t>
  </si>
  <si>
    <t xml:space="preserve">Askvoll </t>
  </si>
  <si>
    <t>Aurland</t>
  </si>
  <si>
    <t>Eid</t>
  </si>
  <si>
    <t>Dale</t>
  </si>
  <si>
    <t>Jotun</t>
  </si>
  <si>
    <t>Sandane</t>
  </si>
  <si>
    <t>Florø 1</t>
  </si>
  <si>
    <t>Sogndal 1</t>
  </si>
  <si>
    <t>Sandane 2</t>
  </si>
  <si>
    <t>Florø 2</t>
  </si>
  <si>
    <t>Sogndal 2</t>
  </si>
  <si>
    <t>Stryn</t>
  </si>
  <si>
    <t>Førde</t>
  </si>
  <si>
    <t>Årdalstangen</t>
  </si>
  <si>
    <t>Høyang</t>
  </si>
  <si>
    <t>15 kamper</t>
  </si>
  <si>
    <t>Gutter 10 år</t>
  </si>
  <si>
    <t>Gutter 10 A01 H</t>
  </si>
  <si>
    <t>Gutter 10 A02 H</t>
  </si>
  <si>
    <t>Askøy</t>
  </si>
  <si>
    <t>Askøy 3</t>
  </si>
  <si>
    <t>Eikelandsfjorden</t>
  </si>
  <si>
    <t>Gneist 1</t>
  </si>
  <si>
    <t>Gneist 2</t>
  </si>
  <si>
    <t>Kjøkkelvik 1</t>
  </si>
  <si>
    <t>Eidsvåg</t>
  </si>
  <si>
    <t>Gneist 3</t>
  </si>
  <si>
    <t>Kjøkkelvik 2</t>
  </si>
  <si>
    <t>Kvinnherad</t>
  </si>
  <si>
    <t>Kjøkkelvik 3</t>
  </si>
  <si>
    <t>Fana</t>
  </si>
  <si>
    <t xml:space="preserve"> </t>
  </si>
  <si>
    <t>Mathopen</t>
  </si>
  <si>
    <t>Lyngbø</t>
  </si>
  <si>
    <t>Nordnes 1</t>
  </si>
  <si>
    <t>Sandviken 1</t>
  </si>
  <si>
    <t>Nordnes 2</t>
  </si>
  <si>
    <t>Sandviken 2</t>
  </si>
  <si>
    <t>Sotra</t>
  </si>
  <si>
    <t>Tertnes</t>
  </si>
  <si>
    <t>Sædalen 1</t>
  </si>
  <si>
    <t>Åsane 1</t>
  </si>
  <si>
    <t>Søreide</t>
  </si>
  <si>
    <t>Åsane 2</t>
  </si>
  <si>
    <t>Åsane 3</t>
  </si>
  <si>
    <t>G 10 A 01 SF</t>
  </si>
  <si>
    <t>G 10 A 02 SF</t>
  </si>
  <si>
    <t>Florø</t>
  </si>
  <si>
    <t>Syril</t>
  </si>
  <si>
    <t>Hyen</t>
  </si>
  <si>
    <t>Syril 2</t>
  </si>
  <si>
    <t>Førde 2</t>
  </si>
  <si>
    <t>Gutter 11 år</t>
  </si>
  <si>
    <t>Gutter 11 A01 H</t>
  </si>
  <si>
    <t>Gutter 11 B01 H</t>
  </si>
  <si>
    <t>Gutter 11 A01 SF</t>
  </si>
  <si>
    <t>Bergensdalen</t>
  </si>
  <si>
    <t>Bjørnar</t>
  </si>
  <si>
    <t>Askvoll</t>
  </si>
  <si>
    <r>
      <rPr>
        <sz val="11"/>
        <color rgb="FF000000"/>
        <rFont val="Calibri"/>
        <family val="2"/>
        <scheme val="minor"/>
      </rPr>
      <t xml:space="preserve">Bjarg 3 </t>
    </r>
    <r>
      <rPr>
        <b/>
        <sz val="11"/>
        <color rgb="FF000000"/>
        <rFont val="Calibri"/>
        <family val="2"/>
        <scheme val="minor"/>
      </rPr>
      <t>C</t>
    </r>
  </si>
  <si>
    <r>
      <rPr>
        <sz val="11"/>
        <color rgb="FF000000"/>
        <rFont val="Calibri"/>
        <family val="2"/>
        <scheme val="minor"/>
      </rPr>
      <t xml:space="preserve">Dale </t>
    </r>
    <r>
      <rPr>
        <b/>
        <sz val="11"/>
        <color rgb="FF000000"/>
        <rFont val="Calibri"/>
        <family val="2"/>
        <scheme val="minor"/>
      </rPr>
      <t>C</t>
    </r>
  </si>
  <si>
    <t>Askvoll 2</t>
  </si>
  <si>
    <t>Flaktveit</t>
  </si>
  <si>
    <t>Breimsbygda</t>
  </si>
  <si>
    <t>Fyllingen</t>
  </si>
  <si>
    <r>
      <rPr>
        <sz val="11"/>
        <color rgb="FF000000"/>
        <rFont val="Calibri"/>
        <family val="2"/>
        <scheme val="minor"/>
      </rPr>
      <t xml:space="preserve">Fana 2 </t>
    </r>
    <r>
      <rPr>
        <b/>
        <sz val="11"/>
        <color rgb="FF000000"/>
        <rFont val="Calibri"/>
        <family val="2"/>
        <scheme val="minor"/>
      </rPr>
      <t>C</t>
    </r>
  </si>
  <si>
    <t xml:space="preserve">Eid </t>
  </si>
  <si>
    <t>Samnanger</t>
  </si>
  <si>
    <t>Kjøkkelvik</t>
  </si>
  <si>
    <t>Sandviken</t>
  </si>
  <si>
    <t xml:space="preserve">Sandane 2 </t>
  </si>
  <si>
    <r>
      <rPr>
        <sz val="11"/>
        <color rgb="FF000000"/>
        <rFont val="Calibri"/>
        <family val="2"/>
        <scheme val="minor"/>
      </rPr>
      <t xml:space="preserve">Voss </t>
    </r>
    <r>
      <rPr>
        <b/>
        <sz val="11"/>
        <color rgb="FF000000"/>
        <rFont val="Calibri"/>
        <family val="2"/>
        <scheme val="minor"/>
      </rPr>
      <t>C</t>
    </r>
  </si>
  <si>
    <t>Sogndal</t>
  </si>
  <si>
    <t>Viking TIF</t>
  </si>
  <si>
    <t>Søre Neset</t>
  </si>
  <si>
    <t>Viking TIF 2</t>
  </si>
  <si>
    <t>14 kampar</t>
  </si>
  <si>
    <t xml:space="preserve"> aktivitetsserie</t>
  </si>
  <si>
    <t>G 11 C01 H</t>
  </si>
  <si>
    <t xml:space="preserve"> lag aktivitetsserie</t>
  </si>
  <si>
    <t>Gutter 12</t>
  </si>
  <si>
    <t>Gutter 12  A01 H</t>
  </si>
  <si>
    <t>Gutter 12  B og C</t>
  </si>
  <si>
    <t>Gutter 12  A02 SF</t>
  </si>
  <si>
    <t>Askøy Rød</t>
  </si>
  <si>
    <t>Fyllingen 2</t>
  </si>
  <si>
    <t>Jølster</t>
  </si>
  <si>
    <t>Solid 1</t>
  </si>
  <si>
    <r>
      <rPr>
        <sz val="11"/>
        <color rgb="FF000000"/>
        <rFont val="Calibri"/>
        <family val="2"/>
        <scheme val="minor"/>
      </rPr>
      <t xml:space="preserve">Nordre Fjell </t>
    </r>
    <r>
      <rPr>
        <b/>
        <sz val="11"/>
        <color rgb="FF000000"/>
        <rFont val="Calibri"/>
        <family val="2"/>
        <scheme val="minor"/>
      </rPr>
      <t>C</t>
    </r>
  </si>
  <si>
    <t>Fyllingen 1</t>
  </si>
  <si>
    <t>Tysnes</t>
  </si>
  <si>
    <r>
      <rPr>
        <sz val="11"/>
        <color rgb="FF000000"/>
        <rFont val="Calibri"/>
        <family val="2"/>
        <scheme val="minor"/>
      </rPr>
      <t>Osterøy</t>
    </r>
    <r>
      <rPr>
        <b/>
        <sz val="11"/>
        <color rgb="FF000000"/>
        <rFont val="Calibri"/>
        <family val="2"/>
        <scheme val="minor"/>
      </rPr>
      <t xml:space="preserve"> C</t>
    </r>
  </si>
  <si>
    <t>Øyglimt</t>
  </si>
  <si>
    <t>Åsane</t>
  </si>
  <si>
    <t>aktivitetsserie</t>
  </si>
  <si>
    <t>14 Kamper</t>
  </si>
  <si>
    <t>Gutter 14 år</t>
  </si>
  <si>
    <t>sone 1-3</t>
  </si>
  <si>
    <t>Gutter 14 A01 H</t>
  </si>
  <si>
    <t>Gutter 14 B1 H</t>
  </si>
  <si>
    <t>Gutter 14 B2 H</t>
  </si>
  <si>
    <t>G 14 B 01 SF</t>
  </si>
  <si>
    <t>Bjarg 3</t>
  </si>
  <si>
    <t>Bjørnar 3</t>
  </si>
  <si>
    <t>Vikane</t>
  </si>
  <si>
    <t xml:space="preserve">Bremanger </t>
  </si>
  <si>
    <t>Gneist</t>
  </si>
  <si>
    <t xml:space="preserve">Dale </t>
  </si>
  <si>
    <t xml:space="preserve">Nordre Holsnøy/ Knarvik </t>
  </si>
  <si>
    <t>Knarvik/ Nordre Holsenøy</t>
  </si>
  <si>
    <t>Bønes</t>
  </si>
  <si>
    <t>Nore Neset/Os</t>
  </si>
  <si>
    <t>Sotra 2</t>
  </si>
  <si>
    <t>Fyllingen/kjøkkelvik</t>
  </si>
  <si>
    <t xml:space="preserve">Lyngbø </t>
  </si>
  <si>
    <t>Sædalen</t>
  </si>
  <si>
    <t>Voss</t>
  </si>
  <si>
    <t>Stord</t>
  </si>
  <si>
    <t>Bjarg 4 C</t>
  </si>
  <si>
    <t>Sotra 3 C</t>
  </si>
  <si>
    <t>Dale Idrettslag Vaksdal</t>
  </si>
  <si>
    <t>De 4 øverste går til BB1, Øvrige til BB2</t>
  </si>
  <si>
    <t>Nr 1 går til FM</t>
  </si>
  <si>
    <t>Nr 1 og 2 til RM</t>
  </si>
  <si>
    <t>Nr 1 og 2 i BB1 går til FM</t>
  </si>
  <si>
    <t>Gutter 16 år</t>
  </si>
  <si>
    <t>Gutter 16 A01 H</t>
  </si>
  <si>
    <t>Gutter 16 B01 H</t>
  </si>
  <si>
    <t>G 16 B SF</t>
  </si>
  <si>
    <t>Bjarg</t>
  </si>
  <si>
    <t xml:space="preserve">Eikefjord </t>
  </si>
  <si>
    <t>Florø/Bremanger</t>
  </si>
  <si>
    <t xml:space="preserve">Jølster </t>
  </si>
  <si>
    <t xml:space="preserve">Eidsvåg </t>
  </si>
  <si>
    <t>Kvam</t>
  </si>
  <si>
    <t>Gloppen</t>
  </si>
  <si>
    <t xml:space="preserve">Kjøkkelvik </t>
  </si>
  <si>
    <t>Solid</t>
  </si>
  <si>
    <t>Nr 1 og 2 til FM</t>
  </si>
  <si>
    <t>Nr 1 blir Regionsmester</t>
  </si>
  <si>
    <t>Gutter 17-20 år</t>
  </si>
  <si>
    <t>Bjarg (Lerøy)</t>
  </si>
  <si>
    <t>Bjørnar (Lerøy)</t>
  </si>
  <si>
    <t>Viking TIF (Lerøy)</t>
  </si>
  <si>
    <t>Åsane (Lerøy)</t>
  </si>
  <si>
    <t>Jenter 9 år</t>
  </si>
  <si>
    <t>Jenter 9 år A01 H</t>
  </si>
  <si>
    <t>Jenter 9 år A02 H</t>
  </si>
  <si>
    <t>Jenter 9 år A03 H</t>
  </si>
  <si>
    <t>Jenter 9 år A04 H</t>
  </si>
  <si>
    <t>Jenter 9 år A05 H</t>
  </si>
  <si>
    <t>Jenter 9 år A06 H</t>
  </si>
  <si>
    <t>Jenter 9 år  A01 SF</t>
  </si>
  <si>
    <t>Jenter 9 år  A02 SF</t>
  </si>
  <si>
    <t>Jenter 9 år  A03 SF</t>
  </si>
  <si>
    <t>Askøy 10 Øst</t>
  </si>
  <si>
    <t>Sund 1</t>
  </si>
  <si>
    <t>Fitjar</t>
  </si>
  <si>
    <t xml:space="preserve">Florø </t>
  </si>
  <si>
    <t>Askøy 11 øst</t>
  </si>
  <si>
    <t>Sund 2</t>
  </si>
  <si>
    <t>Florø 3</t>
  </si>
  <si>
    <t>Bjørn</t>
  </si>
  <si>
    <t>Askøy 1</t>
  </si>
  <si>
    <t>Viking 2</t>
  </si>
  <si>
    <t>Kvinnherad Husnes</t>
  </si>
  <si>
    <t>Florø 4</t>
  </si>
  <si>
    <t>Fana 4 Midtun</t>
  </si>
  <si>
    <t>Dale IL 2</t>
  </si>
  <si>
    <t>Askøy 7</t>
  </si>
  <si>
    <t>Askøy 2</t>
  </si>
  <si>
    <t>Kvinnherad Husnes 2</t>
  </si>
  <si>
    <t>Fana 5 Midtun</t>
  </si>
  <si>
    <t>Dale IL, Vaksdal</t>
  </si>
  <si>
    <t>Askøy 8</t>
  </si>
  <si>
    <t>Viking TIF 3</t>
  </si>
  <si>
    <t>Jølster 2</t>
  </si>
  <si>
    <t>Sogndal 3</t>
  </si>
  <si>
    <t>Fana 6 Midtun</t>
  </si>
  <si>
    <t>Askøy 9</t>
  </si>
  <si>
    <t>Askøy 4</t>
  </si>
  <si>
    <t>Sogndal 4</t>
  </si>
  <si>
    <t>Kjøkkelvik Lilla</t>
  </si>
  <si>
    <t>Askøy 5</t>
  </si>
  <si>
    <t>Alvidra 1</t>
  </si>
  <si>
    <t>Løv-Ham 1</t>
  </si>
  <si>
    <t>Kjøkkelvik Hvit</t>
  </si>
  <si>
    <t>Bergensdalen 3</t>
  </si>
  <si>
    <t>Alvidra 2</t>
  </si>
  <si>
    <t>Løv-Ham 2</t>
  </si>
  <si>
    <t>Kjøkkelvik rød</t>
  </si>
  <si>
    <t>Bergensdalen 4</t>
  </si>
  <si>
    <t>Nordre Holsnøy 1</t>
  </si>
  <si>
    <t>Vadmyra</t>
  </si>
  <si>
    <t>Mathopen 1</t>
  </si>
  <si>
    <t>Stord 5</t>
  </si>
  <si>
    <t>Nordre Holsnøy 2</t>
  </si>
  <si>
    <t>Sotra 4</t>
  </si>
  <si>
    <t>Nordre Holsnøy 3</t>
  </si>
  <si>
    <t>Sotra 5</t>
  </si>
  <si>
    <t>Tysnes 2</t>
  </si>
  <si>
    <t>Sotra 6</t>
  </si>
  <si>
    <t>Fana 3</t>
  </si>
  <si>
    <t>Sotra 3</t>
  </si>
  <si>
    <t>Mathopen 2</t>
  </si>
  <si>
    <t>Tertnes Blå 1</t>
  </si>
  <si>
    <t>Øygarden 1</t>
  </si>
  <si>
    <t>Salhus</t>
  </si>
  <si>
    <t>Øygarden 2</t>
  </si>
  <si>
    <t>Sædalen 2</t>
  </si>
  <si>
    <t>Kringlebotn</t>
  </si>
  <si>
    <t>Manger 1</t>
  </si>
  <si>
    <t>Sædalen 3</t>
  </si>
  <si>
    <t>Lysekloster</t>
  </si>
  <si>
    <t>Manger 2</t>
  </si>
  <si>
    <t xml:space="preserve">Fyllingen 3 </t>
  </si>
  <si>
    <t>Jenter 10 år</t>
  </si>
  <si>
    <t>Jenter 10 A01 H</t>
  </si>
  <si>
    <t>Jenter 10 A02 H</t>
  </si>
  <si>
    <t>Jenter 10 A03 H</t>
  </si>
  <si>
    <t>Jenter 10 A04 H</t>
  </si>
  <si>
    <t>Jenter 10 A05 H</t>
  </si>
  <si>
    <t>Jenter 10 A01 SF</t>
  </si>
  <si>
    <t>Jenter 10 A02 SF</t>
  </si>
  <si>
    <t>Jenter 10 A03 SF</t>
  </si>
  <si>
    <t>Løv Ham</t>
  </si>
  <si>
    <t>Jotun 2</t>
  </si>
  <si>
    <t>Dale 2</t>
  </si>
  <si>
    <t>Eidsvåg 2</t>
  </si>
  <si>
    <t>Odda</t>
  </si>
  <si>
    <t>Stord 6</t>
  </si>
  <si>
    <t>Gaular</t>
  </si>
  <si>
    <t>Os 1</t>
  </si>
  <si>
    <t>Vik</t>
  </si>
  <si>
    <t>Sund</t>
  </si>
  <si>
    <t>Osterøy</t>
  </si>
  <si>
    <t>Os 2</t>
  </si>
  <si>
    <t>Kalandseid</t>
  </si>
  <si>
    <t>Hafslo</t>
  </si>
  <si>
    <t>Bjarg 6</t>
  </si>
  <si>
    <t>Bjarg 7</t>
  </si>
  <si>
    <t>Bjarg 4</t>
  </si>
  <si>
    <t>Bjarg 5</t>
  </si>
  <si>
    <t>Gneist 4</t>
  </si>
  <si>
    <t>Knarvik</t>
  </si>
  <si>
    <t>Lindås 2</t>
  </si>
  <si>
    <t>Fana 4</t>
  </si>
  <si>
    <t>Manger</t>
  </si>
  <si>
    <t>Nordre Holsnøy</t>
  </si>
  <si>
    <t>Alvidra</t>
  </si>
  <si>
    <t>Lindås 1</t>
  </si>
  <si>
    <t>Jenter 11 år</t>
  </si>
  <si>
    <t>Jenter 11 A01 H</t>
  </si>
  <si>
    <t>Jenter 11 A02 H</t>
  </si>
  <si>
    <t>Jenter 11 B01 H</t>
  </si>
  <si>
    <t>Jenter 11 B02 H</t>
  </si>
  <si>
    <t>Jenter 11 A04 SF</t>
  </si>
  <si>
    <t>Askøy Svart</t>
  </si>
  <si>
    <t>Bremnes</t>
  </si>
  <si>
    <r>
      <rPr>
        <sz val="11"/>
        <color rgb="FF000000"/>
        <rFont val="Calibri"/>
        <scheme val="minor"/>
      </rPr>
      <t>Dale 1</t>
    </r>
    <r>
      <rPr>
        <b/>
        <sz val="11"/>
        <color rgb="FF000000"/>
        <rFont val="Calibri"/>
        <scheme val="minor"/>
      </rPr>
      <t xml:space="preserve"> C</t>
    </r>
  </si>
  <si>
    <r>
      <rPr>
        <sz val="11"/>
        <color rgb="FF000000"/>
        <rFont val="Calibri"/>
        <scheme val="minor"/>
      </rPr>
      <t xml:space="preserve">Dale 2 </t>
    </r>
    <r>
      <rPr>
        <b/>
        <sz val="11"/>
        <color rgb="FF000000"/>
        <rFont val="Calibri"/>
        <scheme val="minor"/>
      </rPr>
      <t>C</t>
    </r>
  </si>
  <si>
    <t>Stryn 2</t>
  </si>
  <si>
    <t>Nore Neset 1</t>
  </si>
  <si>
    <t>Løv Ham 3</t>
  </si>
  <si>
    <t>Løv Ham 1</t>
  </si>
  <si>
    <t>Nore Neset 2</t>
  </si>
  <si>
    <t>Os 3</t>
  </si>
  <si>
    <t xml:space="preserve">  aktivitetsserie"</t>
  </si>
  <si>
    <t>Jenter 12 år</t>
  </si>
  <si>
    <t>Jenter 12 A01 H</t>
  </si>
  <si>
    <t>Jenter 12 A02 H</t>
  </si>
  <si>
    <t>Jenter 12 B01 H</t>
  </si>
  <si>
    <t>Jenter 12 B02 H</t>
  </si>
  <si>
    <t>Eidsvåg 1</t>
  </si>
  <si>
    <t>Øygarden</t>
  </si>
  <si>
    <r>
      <rPr>
        <sz val="11"/>
        <color rgb="FF000000"/>
        <rFont val="Calibri"/>
        <scheme val="minor"/>
      </rPr>
      <t xml:space="preserve">Alvidra </t>
    </r>
    <r>
      <rPr>
        <b/>
        <sz val="11"/>
        <color rgb="FF000000"/>
        <rFont val="Calibri"/>
        <scheme val="minor"/>
      </rPr>
      <t>C</t>
    </r>
  </si>
  <si>
    <r>
      <rPr>
        <sz val="11"/>
        <color rgb="FF000000"/>
        <rFont val="Calibri"/>
        <scheme val="minor"/>
      </rPr>
      <t xml:space="preserve">Osterøy </t>
    </r>
    <r>
      <rPr>
        <b/>
        <sz val="11"/>
        <color rgb="FF000000"/>
        <rFont val="Calibri"/>
        <scheme val="minor"/>
      </rPr>
      <t>C</t>
    </r>
  </si>
  <si>
    <r>
      <rPr>
        <sz val="11"/>
        <color rgb="FF000000"/>
        <rFont val="Calibri"/>
        <scheme val="minor"/>
      </rPr>
      <t xml:space="preserve">Søre Neset 2 </t>
    </r>
    <r>
      <rPr>
        <b/>
        <sz val="11"/>
        <color rgb="FF000000"/>
        <rFont val="Calibri"/>
        <scheme val="minor"/>
      </rPr>
      <t>C</t>
    </r>
  </si>
  <si>
    <t>Jenter 12 A01 SF</t>
  </si>
  <si>
    <r>
      <rPr>
        <sz val="11"/>
        <color rgb="FF000000"/>
        <rFont val="Calibri"/>
        <family val="2"/>
        <scheme val="minor"/>
      </rPr>
      <t xml:space="preserve">Sædalen 3 </t>
    </r>
    <r>
      <rPr>
        <b/>
        <sz val="11"/>
        <color rgb="FF000000"/>
        <rFont val="Calibri"/>
        <family val="2"/>
        <scheme val="minor"/>
      </rPr>
      <t>C</t>
    </r>
  </si>
  <si>
    <t xml:space="preserve"> 	
 	 </t>
  </si>
  <si>
    <r>
      <rPr>
        <sz val="11"/>
        <color rgb="FF000000"/>
        <rFont val="Calibri"/>
        <family val="2"/>
        <scheme val="minor"/>
      </rPr>
      <t xml:space="preserve">Solid </t>
    </r>
    <r>
      <rPr>
        <b/>
        <sz val="11"/>
        <color rgb="FF000000"/>
        <rFont val="Calibri"/>
        <family val="2"/>
        <scheme val="minor"/>
      </rPr>
      <t>C</t>
    </r>
  </si>
  <si>
    <t>Stadlandet</t>
  </si>
  <si>
    <t>Kjøkkelvik 4</t>
  </si>
  <si>
    <t>Eid 2</t>
  </si>
  <si>
    <t>Nordre Fjell 2</t>
  </si>
  <si>
    <t>Eikefjord</t>
  </si>
  <si>
    <t>Eikelandsfjorden 2</t>
  </si>
  <si>
    <t>Vadmyra/Mathopen 1</t>
  </si>
  <si>
    <t>Mathopen/Vadmyra 3</t>
  </si>
  <si>
    <t>Hyllestad</t>
  </si>
  <si>
    <t>Nordre Fjell 1</t>
  </si>
  <si>
    <t>Vadmyra/Mathopen 2</t>
  </si>
  <si>
    <t xml:space="preserve">14 kamper </t>
  </si>
  <si>
    <t>Jenter 13 år</t>
  </si>
  <si>
    <t>J13 A1 H</t>
  </si>
  <si>
    <t>J13 A2 H</t>
  </si>
  <si>
    <t>Jenter 13 A SF</t>
  </si>
  <si>
    <t xml:space="preserve">Bjarg </t>
  </si>
  <si>
    <t xml:space="preserve">Fana </t>
  </si>
  <si>
    <t xml:space="preserve">Sædalen </t>
  </si>
  <si>
    <t>Dei 4 øverste går til AA1, øvrige til AA2</t>
  </si>
  <si>
    <t>nr. 1 og 2 går til FM</t>
  </si>
  <si>
    <t>nr. 1 går til FM</t>
  </si>
  <si>
    <t>J13 B1 H</t>
  </si>
  <si>
    <t>J13 B2 H</t>
  </si>
  <si>
    <t>J13 B3 H</t>
  </si>
  <si>
    <t>Bergensdalen 4 C</t>
  </si>
  <si>
    <t>Flaktveit 2 C</t>
  </si>
  <si>
    <t>Lyngbø 2 C</t>
  </si>
  <si>
    <t xml:space="preserve">Sund </t>
  </si>
  <si>
    <t>IL Alvidra</t>
  </si>
  <si>
    <t>Os 4</t>
  </si>
  <si>
    <t>De 3 øverste går til BB1, Øvrige til BB2 og BB3</t>
  </si>
  <si>
    <t>De to øverste i BB1 går til FM</t>
  </si>
  <si>
    <t>Spilles frem til 30.november</t>
  </si>
  <si>
    <t>Jenter 14 år</t>
  </si>
  <si>
    <t xml:space="preserve">Alternativ 1 sone 4-8 </t>
  </si>
  <si>
    <t>Jenter 14 A01 H</t>
  </si>
  <si>
    <t>Jenter 14 A02 H</t>
  </si>
  <si>
    <t>Jenter 14 B SF</t>
  </si>
  <si>
    <t>Bremanger C</t>
  </si>
  <si>
    <t xml:space="preserve">Eikanger </t>
  </si>
  <si>
    <t xml:space="preserve">Hyllestad </t>
  </si>
  <si>
    <t>Viking</t>
  </si>
  <si>
    <t>nr. 1 går til RM</t>
  </si>
  <si>
    <t>Deles etter jul</t>
  </si>
  <si>
    <t>Jenter 14 B01 H</t>
  </si>
  <si>
    <t>Jenter 14 B02 H</t>
  </si>
  <si>
    <t>Osterøy C</t>
  </si>
  <si>
    <t>Solid C</t>
  </si>
  <si>
    <t>J14 C1 H</t>
  </si>
  <si>
    <t>Stord 3 C</t>
  </si>
  <si>
    <t>Tysnes C</t>
  </si>
  <si>
    <t>3 lag trippelserie</t>
  </si>
  <si>
    <t>6 kamper</t>
  </si>
  <si>
    <t>nr 1 blir Fylkesmester</t>
  </si>
  <si>
    <t>De 4 øverste går til BB1, Øvrige til BB2 og BB3</t>
  </si>
  <si>
    <t>Jenter 15 år</t>
  </si>
  <si>
    <t>Jenter 15 A01 H</t>
  </si>
  <si>
    <t>Jenter 15 A02 H</t>
  </si>
  <si>
    <t> Jenter 15 A03 SF</t>
  </si>
  <si>
    <t>Sjå J1</t>
  </si>
  <si>
    <t xml:space="preserve">Askøy </t>
  </si>
  <si>
    <t>KIL/NHIL (knarvik)</t>
  </si>
  <si>
    <t>Jenter 15 B01 H</t>
  </si>
  <si>
    <t>Jenter 15 B02 H</t>
  </si>
  <si>
    <t>Nore neset/Os</t>
  </si>
  <si>
    <t xml:space="preserve">Jenter 16 år </t>
  </si>
  <si>
    <t>Jenter 16 A01 H</t>
  </si>
  <si>
    <t>Jenter 16 A02 H</t>
  </si>
  <si>
    <t>Førde/Askvoll</t>
  </si>
  <si>
    <t>nr. 1 og 2 går til RM</t>
  </si>
  <si>
    <t xml:space="preserve"> sone 1-3</t>
  </si>
  <si>
    <t> Jenter 16 B01 H</t>
  </si>
  <si>
    <t> Jenter 16 B01 SF</t>
  </si>
  <si>
    <t xml:space="preserve">Jotun </t>
  </si>
  <si>
    <t>Nordre fjell</t>
  </si>
  <si>
    <t>Jenter 17 -20 år</t>
  </si>
  <si>
    <t>Jenter Junior 17-20 år A01</t>
  </si>
  <si>
    <t>Jenter Junior 17-20 år - B01</t>
  </si>
  <si>
    <t>Jenter Junior 17-20 år - B02</t>
  </si>
  <si>
    <t xml:space="preserve">Sogndal </t>
  </si>
  <si>
    <t xml:space="preserve">Knarvik </t>
  </si>
  <si>
    <t>Menn Senior</t>
  </si>
  <si>
    <t>lag i klassen</t>
  </si>
  <si>
    <t>3 divisjon</t>
  </si>
  <si>
    <t>4.divisjon Avd 01</t>
  </si>
  <si>
    <t>5.divisjon</t>
  </si>
  <si>
    <t xml:space="preserve">Sotra  </t>
  </si>
  <si>
    <t>Fyllingen 3</t>
  </si>
  <si>
    <t>Mathopen 2 Rullestollag</t>
  </si>
  <si>
    <t xml:space="preserve">Fyllingen 2  </t>
  </si>
  <si>
    <t>Norrøna</t>
  </si>
  <si>
    <t>Sund handballklubb</t>
  </si>
  <si>
    <t>NHHI</t>
  </si>
  <si>
    <t>BI Athletics Bergen</t>
  </si>
  <si>
    <t>Førde/Dale</t>
  </si>
  <si>
    <t xml:space="preserve">BSI 2 </t>
  </si>
  <si>
    <t>Juristforeningen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</si>
  <si>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</si>
  <si>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</si>
  <si>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</si>
  <si>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</si>
  <si>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</si>
  <si>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</si>
  <si>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 02</t>
  </si>
  <si>
    <t xml:space="preserve">Bjørnar 2 </t>
  </si>
  <si>
    <t xml:space="preserve">Lindås </t>
  </si>
  <si>
    <t>BSI 3</t>
  </si>
  <si>
    <t>sædalen</t>
  </si>
  <si>
    <t xml:space="preserve">BI </t>
  </si>
  <si>
    <t xml:space="preserve">Førde </t>
  </si>
  <si>
    <t xml:space="preserve">Gneist 2 </t>
  </si>
  <si>
    <t xml:space="preserve">Bjørnar 3 </t>
  </si>
  <si>
    <t>sotra 5</t>
  </si>
  <si>
    <t>NHHI 2</t>
  </si>
  <si>
    <t>Gøy 7</t>
  </si>
  <si>
    <t xml:space="preserve">Bønes 2 </t>
  </si>
  <si>
    <t xml:space="preserve">Sotra 3  </t>
  </si>
  <si>
    <t>løv ham</t>
  </si>
  <si>
    <t>Bsi</t>
  </si>
  <si>
    <t>Bsi 2</t>
  </si>
  <si>
    <t>Stryn/Eid</t>
  </si>
  <si>
    <t>Tertnes/Åsane 3</t>
  </si>
  <si>
    <t>Åsane/ Tertnes 2 2</t>
  </si>
  <si>
    <t>Gneist 4 C</t>
  </si>
  <si>
    <t>De 6 øverste går til BB1, Øvrige til BB2</t>
  </si>
  <si>
    <t xml:space="preserve">Gneist </t>
  </si>
  <si>
    <t>Bergensdalen 4 6.div</t>
  </si>
  <si>
    <t>Jenter 11 A03 SF</t>
  </si>
  <si>
    <t>Spilles frem til 30.nov</t>
  </si>
  <si>
    <t>4 beste går til BB1, øvrige går til BB2 og BB3</t>
  </si>
  <si>
    <t>Jenter 15 B03 H</t>
  </si>
  <si>
    <t xml:space="preserve">Fyllingen </t>
  </si>
  <si>
    <t xml:space="preserve">Sotra </t>
  </si>
  <si>
    <t xml:space="preserve">Viking TIF </t>
  </si>
  <si>
    <t xml:space="preserve">Åsane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</si>
</sst>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Aptos Narrow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34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15" fillId="0" borderId="0" xfId="0" applyFont="1"/>
    <xf numFmtId="0" fontId="23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" fillId="0" borderId="0" xfId="0" applyFont="1" applyAlignment="1">
      <alignment vertical="center"/>
    </xf>
    <xf numFmtId="0" fontId="12" fillId="5" borderId="0" xfId="0" applyFont="1" applyFill="1"/>
    <xf numFmtId="0" fontId="1" fillId="5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7" fillId="0" borderId="0" xfId="1" applyFont="1" applyBorder="1"/>
    <xf numFmtId="0" fontId="28" fillId="0" borderId="0" xfId="0" applyFont="1"/>
    <xf numFmtId="0" fontId="29" fillId="0" borderId="0" xfId="0" applyFont="1"/>
    <xf numFmtId="0" fontId="11" fillId="5" borderId="0" xfId="0" applyFont="1" applyFill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0" fillId="0" borderId="2" xfId="0" applyBorder="1"/>
    <xf numFmtId="0" fontId="0" fillId="6" borderId="0" xfId="0" applyFill="1"/>
    <xf numFmtId="0" fontId="2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4" fillId="0" borderId="0" xfId="0" applyFont="1"/>
    <xf numFmtId="0" fontId="32" fillId="0" borderId="0" xfId="0" applyFont="1"/>
    <xf numFmtId="0" fontId="11" fillId="6" borderId="0" xfId="0" applyFont="1" applyFill="1"/>
    <xf numFmtId="0" fontId="33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7" fillId="5" borderId="0" xfId="0" applyFont="1" applyFill="1" applyAlignment="1">
      <alignment horizontal="left"/>
    </xf>
    <xf numFmtId="0" fontId="35" fillId="9" borderId="0" xfId="0" applyFont="1" applyFill="1"/>
    <xf numFmtId="0" fontId="36" fillId="9" borderId="0" xfId="0" applyFont="1" applyFill="1"/>
    <xf numFmtId="0" fontId="34" fillId="9" borderId="0" xfId="0" applyFont="1" applyFill="1"/>
    <xf numFmtId="0" fontId="37" fillId="9" borderId="0" xfId="0" applyFont="1" applyFill="1"/>
    <xf numFmtId="0" fontId="36" fillId="9" borderId="0" xfId="0" applyFont="1" applyFill="1" applyAlignment="1">
      <alignment horizontal="left"/>
    </xf>
    <xf numFmtId="0" fontId="36" fillId="9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4" fillId="10" borderId="1" xfId="0" applyFont="1" applyFill="1" applyBorder="1" applyAlignment="1">
      <alignment horizontal="center"/>
    </xf>
    <xf numFmtId="0" fontId="34" fillId="10" borderId="1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5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0" fontId="34" fillId="10" borderId="8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10" borderId="3" xfId="0" applyFont="1" applyFill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34" fillId="9" borderId="5" xfId="0" applyFont="1" applyFill="1" applyBorder="1" applyAlignment="1">
      <alignment horizontal="center"/>
    </xf>
    <xf numFmtId="0" fontId="34" fillId="10" borderId="2" xfId="0" applyFont="1" applyFill="1" applyBorder="1" applyAlignment="1">
      <alignment horizontal="center"/>
    </xf>
    <xf numFmtId="0" fontId="38" fillId="13" borderId="1" xfId="0" applyFont="1" applyFill="1" applyBorder="1" applyAlignment="1">
      <alignment wrapText="1"/>
    </xf>
    <xf numFmtId="0" fontId="34" fillId="10" borderId="7" xfId="0" applyFont="1" applyFill="1" applyBorder="1" applyAlignment="1">
      <alignment horizontal="center"/>
    </xf>
    <xf numFmtId="0" fontId="34" fillId="9" borderId="7" xfId="0" applyFont="1" applyFill="1" applyBorder="1" applyAlignment="1">
      <alignment horizontal="center"/>
    </xf>
    <xf numFmtId="0" fontId="34" fillId="10" borderId="9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 wrapText="1"/>
    </xf>
    <xf numFmtId="0" fontId="38" fillId="13" borderId="7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7" borderId="5" xfId="0" applyFont="1" applyFill="1" applyBorder="1" applyAlignment="1">
      <alignment horizontal="left" wrapText="1"/>
    </xf>
    <xf numFmtId="0" fontId="2" fillId="0" borderId="1" xfId="0" applyFont="1" applyBorder="1"/>
    <xf numFmtId="0" fontId="11" fillId="0" borderId="2" xfId="0" applyFont="1" applyBorder="1"/>
    <xf numFmtId="0" fontId="34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4" fillId="10" borderId="3" xfId="0" applyFont="1" applyFill="1" applyBorder="1" applyAlignment="1">
      <alignment horizontal="center" vertical="center"/>
    </xf>
    <xf numFmtId="0" fontId="28" fillId="5" borderId="0" xfId="0" applyFont="1" applyFill="1"/>
    <xf numFmtId="0" fontId="11" fillId="0" borderId="5" xfId="0" applyFont="1" applyBorder="1"/>
    <xf numFmtId="0" fontId="38" fillId="13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4" fillId="1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38" fillId="11" borderId="2" xfId="0" applyFont="1" applyFill="1" applyBorder="1" applyAlignment="1">
      <alignment horizontal="center"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0" fillId="0" borderId="3" xfId="0" applyBorder="1"/>
    <xf numFmtId="0" fontId="30" fillId="0" borderId="0" xfId="0" applyFont="1" applyAlignment="1">
      <alignment horizontal="center"/>
    </xf>
    <xf numFmtId="0" fontId="0" fillId="0" borderId="9" xfId="0" applyBorder="1"/>
    <xf numFmtId="0" fontId="22" fillId="0" borderId="1" xfId="1" applyFont="1" applyBorder="1"/>
    <xf numFmtId="0" fontId="34" fillId="10" borderId="1" xfId="0" applyFont="1" applyFill="1" applyBorder="1"/>
    <xf numFmtId="0" fontId="2" fillId="0" borderId="0" xfId="1"/>
    <xf numFmtId="0" fontId="35" fillId="16" borderId="0" xfId="0" applyFont="1" applyFill="1" applyAlignment="1">
      <alignment horizontal="center"/>
    </xf>
    <xf numFmtId="0" fontId="34" fillId="15" borderId="0" xfId="0" applyFont="1" applyFill="1" applyAlignment="1">
      <alignment horizontal="center"/>
    </xf>
    <xf numFmtId="0" fontId="35" fillId="15" borderId="0" xfId="0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5" borderId="2" xfId="1" applyFill="1" applyBorder="1"/>
    <xf numFmtId="0" fontId="7" fillId="15" borderId="0" xfId="0" applyFont="1" applyFill="1"/>
    <xf numFmtId="0" fontId="2" fillId="0" borderId="2" xfId="0" applyFont="1" applyBorder="1" applyAlignment="1">
      <alignment horizontal="center" wrapText="1"/>
    </xf>
    <xf numFmtId="0" fontId="0" fillId="5" borderId="0" xfId="0" applyFill="1"/>
    <xf numFmtId="0" fontId="2" fillId="0" borderId="5" xfId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34" fillId="9" borderId="9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17" borderId="7" xfId="0" applyFont="1" applyFill="1" applyBorder="1" applyAlignment="1">
      <alignment horizontal="center"/>
    </xf>
    <xf numFmtId="0" fontId="39" fillId="17" borderId="5" xfId="0" applyFont="1" applyFill="1" applyBorder="1" applyAlignment="1">
      <alignment horizontal="center"/>
    </xf>
    <xf numFmtId="0" fontId="34" fillId="10" borderId="7" xfId="0" applyFont="1" applyFill="1" applyBorder="1" applyAlignment="1">
      <alignment horizontal="center" wrapText="1"/>
    </xf>
    <xf numFmtId="0" fontId="43" fillId="0" borderId="0" xfId="0" applyFont="1"/>
    <xf numFmtId="0" fontId="11" fillId="8" borderId="0" xfId="0" applyFont="1" applyFill="1"/>
    <xf numFmtId="0" fontId="0" fillId="8" borderId="0" xfId="0" applyFill="1"/>
    <xf numFmtId="0" fontId="0" fillId="0" borderId="7" xfId="0" applyBorder="1"/>
    <xf numFmtId="0" fontId="16" fillId="0" borderId="1" xfId="0" applyFont="1" applyBorder="1"/>
    <xf numFmtId="0" fontId="44" fillId="0" borderId="0" xfId="0" applyFont="1"/>
    <xf numFmtId="0" fontId="15" fillId="0" borderId="1" xfId="1" applyFont="1" applyBorder="1"/>
    <xf numFmtId="0" fontId="0" fillId="0" borderId="0" xfId="0" applyAlignment="1">
      <alignment wrapText="1"/>
    </xf>
    <xf numFmtId="0" fontId="16" fillId="0" borderId="2" xfId="0" applyFont="1" applyBorder="1"/>
    <xf numFmtId="0" fontId="45" fillId="0" borderId="0" xfId="0" applyFont="1"/>
    <xf numFmtId="0" fontId="4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3" fillId="0" borderId="0" xfId="0" applyFont="1"/>
    <xf numFmtId="0" fontId="2" fillId="0" borderId="0" xfId="1" applyBorder="1" applyAlignment="1">
      <alignment wrapText="1"/>
    </xf>
    <xf numFmtId="0" fontId="34" fillId="10" borderId="10" xfId="0" applyFont="1" applyFill="1" applyBorder="1" applyAlignment="1">
      <alignment horizontal="center"/>
    </xf>
    <xf numFmtId="0" fontId="46" fillId="0" borderId="0" xfId="0" applyFont="1"/>
    <xf numFmtId="0" fontId="2" fillId="5" borderId="1" xfId="1" applyFill="1" applyBorder="1"/>
    <xf numFmtId="0" fontId="11" fillId="5" borderId="1" xfId="0" applyFont="1" applyFill="1" applyBorder="1"/>
    <xf numFmtId="0" fontId="34" fillId="16" borderId="0" xfId="0" applyFont="1" applyFill="1" applyAlignment="1">
      <alignment horizontal="center"/>
    </xf>
    <xf numFmtId="0" fontId="0" fillId="5" borderId="2" xfId="0" applyFill="1" applyBorder="1"/>
    <xf numFmtId="0" fontId="0" fillId="5" borderId="5" xfId="0" applyFill="1" applyBorder="1"/>
    <xf numFmtId="0" fontId="0" fillId="5" borderId="1" xfId="0" applyFill="1" applyBorder="1"/>
    <xf numFmtId="0" fontId="34" fillId="21" borderId="1" xfId="0" applyFont="1" applyFill="1" applyBorder="1" applyAlignment="1">
      <alignment horizontal="center"/>
    </xf>
    <xf numFmtId="0" fontId="34" fillId="21" borderId="2" xfId="0" applyFont="1" applyFill="1" applyBorder="1" applyAlignment="1">
      <alignment horizontal="center"/>
    </xf>
    <xf numFmtId="0" fontId="47" fillId="9" borderId="0" xfId="0" applyFont="1" applyFill="1" applyAlignment="1">
      <alignment horizontal="left"/>
    </xf>
    <xf numFmtId="0" fontId="47" fillId="22" borderId="0" xfId="0" applyFont="1" applyFill="1" applyAlignment="1">
      <alignment horizontal="center"/>
    </xf>
    <xf numFmtId="0" fontId="47" fillId="9" borderId="0" xfId="0" applyFont="1" applyFill="1" applyAlignment="1">
      <alignment horizontal="right"/>
    </xf>
    <xf numFmtId="0" fontId="48" fillId="0" borderId="0" xfId="0" applyFont="1"/>
    <xf numFmtId="0" fontId="49" fillId="0" borderId="0" xfId="1" applyFont="1"/>
    <xf numFmtId="0" fontId="2" fillId="0" borderId="4" xfId="1" applyBorder="1"/>
    <xf numFmtId="0" fontId="15" fillId="8" borderId="4" xfId="0" applyFont="1" applyFill="1" applyBorder="1" applyAlignment="1">
      <alignment vertical="center" wrapText="1"/>
    </xf>
    <xf numFmtId="0" fontId="38" fillId="11" borderId="9" xfId="0" applyFont="1" applyFill="1" applyBorder="1" applyAlignment="1">
      <alignment horizontal="center" wrapText="1"/>
    </xf>
    <xf numFmtId="0" fontId="38" fillId="11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/>
    </xf>
    <xf numFmtId="0" fontId="15" fillId="8" borderId="11" xfId="0" applyFont="1" applyFill="1" applyBorder="1" applyAlignment="1">
      <alignment vertical="center" wrapText="1"/>
    </xf>
    <xf numFmtId="0" fontId="35" fillId="14" borderId="1" xfId="0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 wrapText="1"/>
    </xf>
    <xf numFmtId="0" fontId="0" fillId="8" borderId="7" xfId="0" applyFill="1" applyBorder="1"/>
    <xf numFmtId="0" fontId="15" fillId="5" borderId="1" xfId="1" applyFont="1" applyFill="1" applyBorder="1"/>
    <xf numFmtId="0" fontId="15" fillId="8" borderId="4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/>
    </xf>
    <xf numFmtId="0" fontId="2" fillId="0" borderId="2" xfId="1" applyBorder="1"/>
    <xf numFmtId="0" fontId="7" fillId="0" borderId="2" xfId="0" applyFont="1" applyBorder="1"/>
    <xf numFmtId="0" fontId="0" fillId="8" borderId="5" xfId="0" applyFill="1" applyBorder="1" applyAlignment="1">
      <alignment horizontal="left"/>
    </xf>
    <xf numFmtId="0" fontId="35" fillId="5" borderId="0" xfId="0" applyFont="1" applyFill="1"/>
    <xf numFmtId="0" fontId="0" fillId="0" borderId="10" xfId="0" applyBorder="1"/>
    <xf numFmtId="0" fontId="11" fillId="0" borderId="7" xfId="0" applyFont="1" applyBorder="1"/>
    <xf numFmtId="0" fontId="50" fillId="5" borderId="0" xfId="0" applyFont="1" applyFill="1"/>
    <xf numFmtId="0" fontId="29" fillId="5" borderId="0" xfId="0" applyFont="1" applyFill="1"/>
    <xf numFmtId="0" fontId="0" fillId="5" borderId="9" xfId="0" applyFill="1" applyBorder="1"/>
    <xf numFmtId="0" fontId="38" fillId="9" borderId="3" xfId="0" applyFont="1" applyFill="1" applyBorder="1" applyAlignment="1">
      <alignment horizontal="center" wrapText="1"/>
    </xf>
    <xf numFmtId="0" fontId="51" fillId="0" borderId="2" xfId="0" applyFont="1" applyBorder="1"/>
    <xf numFmtId="0" fontId="51" fillId="0" borderId="9" xfId="0" applyFont="1" applyBorder="1"/>
    <xf numFmtId="0" fontId="34" fillId="16" borderId="4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center" wrapText="1"/>
    </xf>
    <xf numFmtId="0" fontId="34" fillId="16" borderId="5" xfId="0" applyFont="1" applyFill="1" applyBorder="1" applyAlignment="1">
      <alignment horizontal="center"/>
    </xf>
    <xf numFmtId="0" fontId="7" fillId="5" borderId="2" xfId="0" applyFont="1" applyFill="1" applyBorder="1"/>
    <xf numFmtId="0" fontId="25" fillId="0" borderId="0" xfId="0" applyFont="1"/>
    <xf numFmtId="0" fontId="39" fillId="11" borderId="4" xfId="0" applyFont="1" applyFill="1" applyBorder="1" applyAlignment="1">
      <alignment horizontal="center"/>
    </xf>
    <xf numFmtId="0" fontId="39" fillId="17" borderId="4" xfId="0" applyFont="1" applyFill="1" applyBorder="1" applyAlignment="1">
      <alignment horizontal="center"/>
    </xf>
    <xf numFmtId="0" fontId="39" fillId="18" borderId="0" xfId="0" applyFont="1" applyFill="1" applyAlignment="1">
      <alignment horizontal="center"/>
    </xf>
    <xf numFmtId="0" fontId="15" fillId="20" borderId="7" xfId="0" applyFont="1" applyFill="1" applyBorder="1" applyAlignment="1">
      <alignment horizontal="center" vertical="center" wrapText="1"/>
    </xf>
    <xf numFmtId="0" fontId="38" fillId="15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7" fillId="0" borderId="9" xfId="0" applyFont="1" applyBorder="1"/>
    <xf numFmtId="0" fontId="2" fillId="0" borderId="9" xfId="0" applyFont="1" applyBorder="1"/>
    <xf numFmtId="0" fontId="15" fillId="0" borderId="5" xfId="1" applyFon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wrapText="1"/>
    </xf>
    <xf numFmtId="0" fontId="19" fillId="0" borderId="7" xfId="0" applyFont="1" applyBorder="1"/>
    <xf numFmtId="0" fontId="53" fillId="19" borderId="0" xfId="0" applyFont="1" applyFill="1" applyAlignment="1">
      <alignment horizontal="center"/>
    </xf>
    <xf numFmtId="0" fontId="54" fillId="17" borderId="7" xfId="0" applyFont="1" applyFill="1" applyBorder="1" applyAlignment="1">
      <alignment horizontal="center"/>
    </xf>
    <xf numFmtId="0" fontId="54" fillId="17" borderId="5" xfId="0" applyFont="1" applyFill="1" applyBorder="1" applyAlignment="1">
      <alignment horizontal="center"/>
    </xf>
    <xf numFmtId="0" fontId="12" fillId="0" borderId="1" xfId="0" applyFont="1" applyBorder="1"/>
    <xf numFmtId="0" fontId="3" fillId="0" borderId="2" xfId="0" applyFont="1" applyBorder="1"/>
    <xf numFmtId="0" fontId="19" fillId="0" borderId="1" xfId="0" applyFont="1" applyBorder="1"/>
    <xf numFmtId="0" fontId="15" fillId="20" borderId="7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1" xfId="0" applyFill="1" applyBorder="1"/>
    <xf numFmtId="0" fontId="15" fillId="5" borderId="2" xfId="1" applyFont="1" applyFill="1" applyBorder="1"/>
    <xf numFmtId="0" fontId="11" fillId="0" borderId="9" xfId="0" applyFont="1" applyBorder="1"/>
    <xf numFmtId="0" fontId="12" fillId="0" borderId="0" xfId="0" applyFont="1" applyAlignment="1">
      <alignment horizontal="center"/>
    </xf>
    <xf numFmtId="0" fontId="12" fillId="0" borderId="2" xfId="0" applyFont="1" applyBorder="1"/>
    <xf numFmtId="0" fontId="15" fillId="8" borderId="7" xfId="0" applyFont="1" applyFill="1" applyBorder="1" applyAlignment="1">
      <alignment horizontal="center" vertical="center" wrapText="1"/>
    </xf>
    <xf numFmtId="0" fontId="11" fillId="8" borderId="4" xfId="0" applyFont="1" applyFill="1" applyBorder="1"/>
    <xf numFmtId="0" fontId="11" fillId="8" borderId="5" xfId="0" applyFont="1" applyFill="1" applyBorder="1"/>
    <xf numFmtId="0" fontId="11" fillId="8" borderId="7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5" fillId="0" borderId="9" xfId="1" applyFont="1" applyBorder="1"/>
    <xf numFmtId="0" fontId="15" fillId="0" borderId="2" xfId="1" applyFont="1" applyBorder="1"/>
    <xf numFmtId="0" fontId="17" fillId="9" borderId="0" xfId="0" applyFont="1" applyFill="1"/>
    <xf numFmtId="0" fontId="0" fillId="9" borderId="0" xfId="0" applyFill="1"/>
    <xf numFmtId="0" fontId="44" fillId="9" borderId="0" xfId="0" applyFont="1" applyFill="1"/>
    <xf numFmtId="0" fontId="11" fillId="9" borderId="0" xfId="0" applyFont="1" applyFill="1"/>
    <xf numFmtId="0" fontId="19" fillId="9" borderId="0" xfId="0" applyFont="1" applyFill="1"/>
    <xf numFmtId="0" fontId="15" fillId="8" borderId="4" xfId="0" applyFont="1" applyFill="1" applyBorder="1" applyAlignment="1">
      <alignment horizontal="center" vertical="center" wrapText="1"/>
    </xf>
  </cellXfs>
  <cellStyles count="23">
    <cellStyle name="Benyttet hyperkobling" xfId="18" builtinId="9" hidden="1"/>
    <cellStyle name="Benyttet hyperkobling" xfId="16" builtinId="9" hidden="1"/>
    <cellStyle name="Benyttet hyperkobling" xfId="20" builtinId="9" hidden="1"/>
    <cellStyle name="Benyttet hyperkobling" xfId="8" builtinId="9" hidden="1"/>
    <cellStyle name="Benyttet hyperkobling" xfId="10" builtinId="9" hidden="1"/>
    <cellStyle name="Benyttet hyperkobling" xfId="14" builtinId="9" hidden="1"/>
    <cellStyle name="Benyttet hyperkobling" xfId="12" builtinId="9" hidden="1"/>
    <cellStyle name="Benyttet hyperkobling" xfId="4" builtinId="9" hidden="1"/>
    <cellStyle name="Benyttet hyperkobling" xfId="6" builtinId="9" hidden="1"/>
    <cellStyle name="Hyperkobling" xfId="11" builtinId="8" hidden="1"/>
    <cellStyle name="Hyperkobling" xfId="7" builtinId="8" hidden="1"/>
    <cellStyle name="Hyperkobling" xfId="17" builtinId="8" hidden="1"/>
    <cellStyle name="Hyperkobling" xfId="9" builtinId="8" hidden="1"/>
    <cellStyle name="Hyperkobling" xfId="5" builtinId="8" hidden="1"/>
    <cellStyle name="Hyperkobling" xfId="15" builtinId="8" hidden="1"/>
    <cellStyle name="Hyperkobling" xfId="19" builtinId="8" hidden="1"/>
    <cellStyle name="Hyperkobling" xfId="13" builtinId="8" hidden="1"/>
    <cellStyle name="Hyperkobling" xfId="3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47</xdr:row>
      <xdr:rowOff>180975</xdr:rowOff>
    </xdr:from>
    <xdr:to>
      <xdr:col>10</xdr:col>
      <xdr:colOff>676275</xdr:colOff>
      <xdr:row>54</xdr:row>
      <xdr:rowOff>134302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0239375" y="9477375"/>
          <a:ext cx="2438400" cy="1286827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Merk!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sone 1-3 legges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 opp til 5 runder a' 3 ksamper. Litt reisevei vil forekomme, men lagene vil få flere kamper når de er samlet</a:t>
          </a:r>
          <a:endParaRPr lang="nb-NO" sz="1100"/>
        </a:p>
      </xdr:txBody>
    </xdr:sp>
    <xdr:clientData/>
  </xdr:twoCellAnchor>
  <xdr:twoCellAnchor>
    <xdr:from>
      <xdr:col>9</xdr:col>
      <xdr:colOff>74295</xdr:colOff>
      <xdr:row>78</xdr:row>
      <xdr:rowOff>81916</xdr:rowOff>
    </xdr:from>
    <xdr:to>
      <xdr:col>9</xdr:col>
      <xdr:colOff>1744980</xdr:colOff>
      <xdr:row>81</xdr:row>
      <xdr:rowOff>142876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0313670" y="15369541"/>
          <a:ext cx="1670685" cy="63246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77</xdr:row>
      <xdr:rowOff>133349</xdr:rowOff>
    </xdr:from>
    <xdr:to>
      <xdr:col>22</xdr:col>
      <xdr:colOff>538162</xdr:colOff>
      <xdr:row>91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876300</xdr:colOff>
      <xdr:row>5</xdr:row>
      <xdr:rowOff>101443</xdr:rowOff>
    </xdr:from>
    <xdr:to>
      <xdr:col>12</xdr:col>
      <xdr:colOff>491490</xdr:colOff>
      <xdr:row>11</xdr:row>
      <xdr:rowOff>0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601700" y="987268"/>
          <a:ext cx="2348865" cy="1041557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6</xdr:col>
      <xdr:colOff>674370</xdr:colOff>
      <xdr:row>109</xdr:row>
      <xdr:rowOff>55880</xdr:rowOff>
    </xdr:from>
    <xdr:to>
      <xdr:col>8</xdr:col>
      <xdr:colOff>19050</xdr:colOff>
      <xdr:row>113</xdr:row>
      <xdr:rowOff>95250</xdr:rowOff>
    </xdr:to>
    <xdr:sp macro="" textlink="">
      <xdr:nvSpPr>
        <xdr:cNvPr id="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7827645" y="21344255"/>
          <a:ext cx="1802130" cy="80137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10</xdr:col>
      <xdr:colOff>885825</xdr:colOff>
      <xdr:row>13</xdr:row>
      <xdr:rowOff>66675</xdr:rowOff>
    </xdr:from>
    <xdr:to>
      <xdr:col>12</xdr:col>
      <xdr:colOff>304800</xdr:colOff>
      <xdr:row>18</xdr:row>
      <xdr:rowOff>95250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FA2994B0-DFA2-1B43-4E1C-8C3A87F0DAC6}"/>
            </a:ext>
          </a:extLst>
        </xdr:cNvPr>
        <xdr:cNvSpPr/>
      </xdr:nvSpPr>
      <xdr:spPr>
        <a:xfrm>
          <a:off x="12887325" y="2667000"/>
          <a:ext cx="2152650" cy="98107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</a:t>
          </a:r>
          <a:r>
            <a:rPr lang="nb-NO" sz="1100" baseline="0"/>
            <a:t> det opp til 5 runder a' 3 ksamper. Litt reisevei vil forekomme, men lagene vil få flere kamper når de er samlet.</a:t>
          </a:r>
          <a:endParaRPr lang="nb-NO" sz="1100"/>
        </a:p>
      </xdr:txBody>
    </xdr:sp>
    <xdr:clientData/>
  </xdr:twoCellAnchor>
  <xdr:twoCellAnchor>
    <xdr:from>
      <xdr:col>9</xdr:col>
      <xdr:colOff>66675</xdr:colOff>
      <xdr:row>37</xdr:row>
      <xdr:rowOff>139543</xdr:rowOff>
    </xdr:from>
    <xdr:to>
      <xdr:col>10</xdr:col>
      <xdr:colOff>643890</xdr:colOff>
      <xdr:row>43</xdr:row>
      <xdr:rowOff>9525</xdr:rowOff>
    </xdr:to>
    <xdr:sp macro="" textlink="">
      <xdr:nvSpPr>
        <xdr:cNvPr id="11" name="TekstSylinder 1">
          <a:extLst>
            <a:ext uri="{FF2B5EF4-FFF2-40B4-BE49-F238E27FC236}">
              <a16:creationId xmlns:a16="http://schemas.microsoft.com/office/drawing/2014/main" id="{454FA348-8552-4790-882A-DE4CAFF50A7E}"/>
            </a:ext>
            <a:ext uri="{147F2762-F138-4A5C-976F-8EAC2B608ADB}">
              <a16:predDERef xmlns:a16="http://schemas.microsoft.com/office/drawing/2014/main" pred="{FA2994B0-DFA2-1B43-4E1C-8C3A87F0DAC6}"/>
            </a:ext>
          </a:extLst>
        </xdr:cNvPr>
        <xdr:cNvSpPr txBox="1"/>
      </xdr:nvSpPr>
      <xdr:spPr>
        <a:xfrm>
          <a:off x="10306050" y="7435693"/>
          <a:ext cx="2339340" cy="107013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166938</xdr:colOff>
      <xdr:row>44</xdr:row>
      <xdr:rowOff>7961</xdr:rowOff>
    </xdr:from>
    <xdr:to>
      <xdr:col>19</xdr:col>
      <xdr:colOff>1103646</xdr:colOff>
      <xdr:row>50</xdr:row>
      <xdr:rowOff>76201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20131338" y="8618561"/>
          <a:ext cx="2994108" cy="121124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15</xdr:col>
      <xdr:colOff>300446</xdr:colOff>
      <xdr:row>81</xdr:row>
      <xdr:rowOff>5748</xdr:rowOff>
    </xdr:from>
    <xdr:to>
      <xdr:col>17</xdr:col>
      <xdr:colOff>79784</xdr:colOff>
      <xdr:row>85</xdr:row>
      <xdr:rowOff>28576</xdr:rowOff>
    </xdr:to>
    <xdr:sp macro="" textlink="">
      <xdr:nvSpPr>
        <xdr:cNvPr id="1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8159821" y="14369448"/>
          <a:ext cx="1884363" cy="78482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18</xdr:col>
      <xdr:colOff>336391</xdr:colOff>
      <xdr:row>3</xdr:row>
      <xdr:rowOff>7779</xdr:rowOff>
    </xdr:from>
    <xdr:to>
      <xdr:col>21</xdr:col>
      <xdr:colOff>171450</xdr:colOff>
      <xdr:row>10</xdr:row>
      <xdr:rowOff>1</xdr:rowOff>
    </xdr:to>
    <xdr:sp macro="" textlink="">
      <xdr:nvSpPr>
        <xdr:cNvPr id="10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21986716" y="731679"/>
          <a:ext cx="2235359" cy="13257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15</xdr:col>
      <xdr:colOff>438151</xdr:colOff>
      <xdr:row>113</xdr:row>
      <xdr:rowOff>47624</xdr:rowOff>
    </xdr:from>
    <xdr:to>
      <xdr:col>16</xdr:col>
      <xdr:colOff>19051</xdr:colOff>
      <xdr:row>119</xdr:row>
      <xdr:rowOff>19050</xdr:rowOff>
    </xdr:to>
    <xdr:sp macro="" textlink="">
      <xdr:nvSpPr>
        <xdr:cNvPr id="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8297526" y="22078949"/>
          <a:ext cx="1409700" cy="112395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18</xdr:col>
      <xdr:colOff>228600</xdr:colOff>
      <xdr:row>13</xdr:row>
      <xdr:rowOff>57149</xdr:rowOff>
    </xdr:from>
    <xdr:to>
      <xdr:col>20</xdr:col>
      <xdr:colOff>276225</xdr:colOff>
      <xdr:row>19</xdr:row>
      <xdr:rowOff>142874</xdr:rowOff>
    </xdr:to>
    <xdr:sp macro="" textlink="">
      <xdr:nvSpPr>
        <xdr:cNvPr id="11" name="Rektangel 2">
          <a:extLst>
            <a:ext uri="{FF2B5EF4-FFF2-40B4-BE49-F238E27FC236}">
              <a16:creationId xmlns:a16="http://schemas.microsoft.com/office/drawing/2014/main" id="{F5224DD6-8798-9C6E-2DC4-F3295BE3E75B}"/>
            </a:ext>
            <a:ext uri="{147F2762-F138-4A5C-976F-8EAC2B608ADB}">
              <a16:predDERef xmlns:a16="http://schemas.microsoft.com/office/drawing/2014/main" pred="{DEDA530F-A459-4E8F-90ED-30BAB77CC409}"/>
            </a:ext>
          </a:extLst>
        </xdr:cNvPr>
        <xdr:cNvSpPr/>
      </xdr:nvSpPr>
      <xdr:spPr>
        <a:xfrm>
          <a:off x="21888450" y="2686049"/>
          <a:ext cx="3305175" cy="12287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 det opp til 5 runder a' 3 kamper. Litt reisevei vil forekomme,</a:t>
          </a:r>
          <a:r>
            <a:rPr lang="nb-NO" sz="1100" baseline="0"/>
            <a:t> men lagene vil få flere kamper når de er samlet.</a:t>
          </a:r>
          <a:endParaRPr lang="nb-NO" sz="1100"/>
        </a:p>
      </xdr:txBody>
    </xdr:sp>
    <xdr:clientData/>
  </xdr:twoCellAnchor>
  <xdr:twoCellAnchor>
    <xdr:from>
      <xdr:col>17</xdr:col>
      <xdr:colOff>342900</xdr:colOff>
      <xdr:row>53</xdr:row>
      <xdr:rowOff>57150</xdr:rowOff>
    </xdr:from>
    <xdr:to>
      <xdr:col>19</xdr:col>
      <xdr:colOff>1381125</xdr:colOff>
      <xdr:row>59</xdr:row>
      <xdr:rowOff>104776</xdr:rowOff>
    </xdr:to>
    <xdr:sp macro="" textlink="">
      <xdr:nvSpPr>
        <xdr:cNvPr id="5" name="Rektangel 6">
          <a:extLst>
            <a:ext uri="{FF2B5EF4-FFF2-40B4-BE49-F238E27FC236}">
              <a16:creationId xmlns:a16="http://schemas.microsoft.com/office/drawing/2014/main" id="{26085BE4-92B3-5358-70AC-3322A854B010}"/>
            </a:ext>
            <a:ext uri="{147F2762-F138-4A5C-976F-8EAC2B608ADB}">
              <a16:predDERef xmlns:a16="http://schemas.microsoft.com/office/drawing/2014/main" pred="{F5224DD6-8798-9C6E-2DC4-F3295BE3E75B}"/>
            </a:ext>
          </a:extLst>
        </xdr:cNvPr>
        <xdr:cNvSpPr/>
      </xdr:nvSpPr>
      <xdr:spPr>
        <a:xfrm>
          <a:off x="20307300" y="10382250"/>
          <a:ext cx="3095625" cy="119062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</a:t>
          </a:r>
          <a:r>
            <a:rPr lang="nb-NO" sz="1100" baseline="0"/>
            <a:t> sone 1-3 legges det opp til 5 runder a' 3 kamper. Litt reisevei vil forekomme, men lagenevil få flere kamper når de er samlet.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85546875" customWidth="1"/>
    <col min="2" max="2" width="23.42578125" customWidth="1"/>
    <col min="3" max="3" width="3.85546875" customWidth="1"/>
    <col min="4" max="4" width="23.42578125" customWidth="1"/>
  </cols>
  <sheetData>
    <row r="2" spans="1:5" ht="21" x14ac:dyDescent="0.35">
      <c r="A2" s="3"/>
      <c r="B2" s="4" t="s">
        <v>0</v>
      </c>
      <c r="C2" s="3"/>
      <c r="D2" s="3"/>
      <c r="E2" s="3"/>
    </row>
    <row r="4" spans="1:5" x14ac:dyDescent="0.25">
      <c r="B4" s="5">
        <f>COUNTA(B6:B13)</f>
        <v>0</v>
      </c>
      <c r="C4" s="5"/>
      <c r="D4" s="5">
        <f>COUNTA(D6:D13)</f>
        <v>0</v>
      </c>
    </row>
    <row r="5" spans="1:5" x14ac:dyDescent="0.25">
      <c r="B5" s="6" t="s">
        <v>1</v>
      </c>
      <c r="C5" s="2"/>
      <c r="D5" s="6" t="s">
        <v>2</v>
      </c>
    </row>
    <row r="6" spans="1:5" x14ac:dyDescent="0.25">
      <c r="B6" s="8"/>
      <c r="D6" s="8"/>
    </row>
    <row r="7" spans="1:5" x14ac:dyDescent="0.25">
      <c r="B7" s="8"/>
      <c r="D7" s="8"/>
    </row>
    <row r="8" spans="1:5" x14ac:dyDescent="0.25">
      <c r="B8" s="8"/>
      <c r="D8" s="8"/>
    </row>
    <row r="9" spans="1:5" x14ac:dyDescent="0.25">
      <c r="B9" s="8"/>
      <c r="D9" s="8"/>
    </row>
    <row r="10" spans="1:5" x14ac:dyDescent="0.25">
      <c r="B10" s="8"/>
      <c r="D10" s="8"/>
    </row>
    <row r="11" spans="1:5" x14ac:dyDescent="0.25">
      <c r="B11" s="8"/>
      <c r="D11" s="8"/>
    </row>
    <row r="12" spans="1:5" x14ac:dyDescent="0.25">
      <c r="B12" s="1"/>
      <c r="D12" s="8"/>
    </row>
    <row r="13" spans="1:5" x14ac:dyDescent="0.25">
      <c r="B13" s="9"/>
      <c r="D13" s="9"/>
    </row>
    <row r="14" spans="1:5" x14ac:dyDescent="0.2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 x14ac:dyDescent="0.25">
      <c r="B15" s="7" t="s">
        <v>3</v>
      </c>
      <c r="D15" s="7" t="s">
        <v>3</v>
      </c>
    </row>
    <row r="17" spans="2:2" x14ac:dyDescent="0.25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4"/>
  <sheetViews>
    <sheetView tabSelected="1" topLeftCell="A56" zoomScaleNormal="100" workbookViewId="0">
      <selection activeCell="F216" sqref="F216"/>
    </sheetView>
  </sheetViews>
  <sheetFormatPr baseColWidth="10" defaultColWidth="11.42578125" defaultRowHeight="15" x14ac:dyDescent="0.25"/>
  <cols>
    <col min="1" max="1" width="5.85546875" style="16" customWidth="1"/>
    <col min="2" max="2" width="24.140625" style="16" customWidth="1"/>
    <col min="3" max="3" width="8.85546875" style="16" customWidth="1"/>
    <col min="4" max="4" width="26.42578125" style="16" customWidth="1"/>
    <col min="5" max="5" width="12.5703125" style="16" customWidth="1"/>
    <col min="6" max="6" width="29.42578125" style="16" customWidth="1"/>
    <col min="7" max="7" width="10.42578125" style="16" customWidth="1"/>
    <col min="8" max="8" width="26.42578125" style="16" bestFit="1" customWidth="1"/>
    <col min="9" max="9" width="9.42578125" style="16" customWidth="1"/>
    <col min="10" max="10" width="26.42578125" style="16" customWidth="1"/>
    <col min="11" max="11" width="14.42578125" style="16" customWidth="1"/>
    <col min="12" max="12" width="26.5703125" style="16" customWidth="1"/>
    <col min="13" max="13" width="7.42578125" style="16" customWidth="1"/>
    <col min="14" max="14" width="23.42578125" style="16" customWidth="1"/>
    <col min="15" max="15" width="21.85546875" style="16" customWidth="1"/>
    <col min="16" max="16" width="3.42578125" style="16" bestFit="1" customWidth="1"/>
    <col min="17" max="17" width="26" style="16" bestFit="1" customWidth="1"/>
    <col min="18" max="18" width="3.5703125" style="16" customWidth="1"/>
    <col min="19" max="19" width="17.5703125" style="16" bestFit="1" customWidth="1"/>
    <col min="20" max="20" width="28.42578125" style="16" customWidth="1"/>
    <col min="21" max="21" width="20.5703125" style="16" bestFit="1" customWidth="1"/>
    <col min="22" max="22" width="11.42578125" style="16"/>
    <col min="23" max="23" width="19.42578125" style="16" bestFit="1" customWidth="1"/>
    <col min="24" max="24" width="11.42578125" style="16"/>
    <col min="25" max="25" width="12.42578125" style="16" bestFit="1" customWidth="1"/>
    <col min="26" max="26" width="11.42578125" style="16"/>
    <col min="27" max="27" width="21.42578125" style="16" bestFit="1" customWidth="1"/>
    <col min="28" max="28" width="11.42578125" style="16"/>
    <col min="29" max="29" width="18.5703125" style="16" bestFit="1" customWidth="1"/>
    <col min="30" max="30" width="11.42578125" style="16"/>
    <col min="31" max="31" width="18.5703125" style="16" bestFit="1" customWidth="1"/>
    <col min="32" max="16384" width="11.42578125" style="16"/>
  </cols>
  <sheetData>
    <row r="1" spans="1:31" s="65" customFormat="1" ht="21" x14ac:dyDescent="0.35">
      <c r="B1" s="65" t="s">
        <v>5</v>
      </c>
      <c r="D1" s="66"/>
      <c r="E1" s="66">
        <f>B4+D4+F4+H4+J4+J20</f>
        <v>55</v>
      </c>
      <c r="F1" s="65" t="s">
        <v>6</v>
      </c>
    </row>
    <row r="2" spans="1:31" x14ac:dyDescent="0.25">
      <c r="A2" s="10"/>
      <c r="B2" s="10"/>
      <c r="C2" s="10"/>
      <c r="D2" s="10"/>
      <c r="E2" s="10"/>
      <c r="F2" s="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8.75" x14ac:dyDescent="0.3">
      <c r="A3" s="10"/>
      <c r="B3" s="10"/>
      <c r="C3" s="10"/>
      <c r="E3" s="10"/>
      <c r="F3" s="47" t="s">
        <v>49</v>
      </c>
      <c r="G3" s="10"/>
      <c r="H3" s="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10"/>
      <c r="B4" s="21">
        <f>COUNTA(B6:B23)</f>
        <v>18</v>
      </c>
      <c r="C4" s="10"/>
      <c r="D4" s="21">
        <f>COUNTA(D6:D25)</f>
        <v>20</v>
      </c>
      <c r="E4" s="10"/>
      <c r="F4" s="5">
        <f>COUNTA(F6:F15)</f>
        <v>6</v>
      </c>
      <c r="G4" s="10"/>
      <c r="H4" s="21">
        <f>COUNTA(H6:H14)</f>
        <v>6</v>
      </c>
      <c r="I4" s="10"/>
      <c r="J4" s="21">
        <f>COUNTA(J6:J14)</f>
        <v>5</v>
      </c>
      <c r="K4" s="10"/>
      <c r="L4" s="10"/>
      <c r="M4" s="10"/>
      <c r="N4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0"/>
      <c r="B5" s="68" t="s">
        <v>7</v>
      </c>
      <c r="C5" s="10"/>
      <c r="D5" s="68" t="s">
        <v>8</v>
      </c>
      <c r="E5" s="10"/>
      <c r="F5" s="68" t="s">
        <v>50</v>
      </c>
      <c r="G5" s="10"/>
      <c r="H5" s="116" t="s">
        <v>51</v>
      </c>
      <c r="I5" s="10"/>
      <c r="J5" s="116" t="s">
        <v>53</v>
      </c>
      <c r="K5" s="10"/>
      <c r="L5" s="10"/>
      <c r="M5" s="10"/>
      <c r="N5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5">
      <c r="A6" s="10"/>
      <c r="B6" s="1" t="s">
        <v>9</v>
      </c>
      <c r="C6" s="10"/>
      <c r="D6" s="1" t="s">
        <v>10</v>
      </c>
      <c r="E6" s="10"/>
      <c r="F6" s="20" t="s">
        <v>52</v>
      </c>
      <c r="G6" s="10"/>
      <c r="H6" s="20" t="s">
        <v>55</v>
      </c>
      <c r="I6" s="10"/>
      <c r="J6" s="20" t="s">
        <v>56</v>
      </c>
      <c r="K6" s="10"/>
      <c r="L6" s="10"/>
      <c r="M6" s="10"/>
      <c r="N6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" t="s">
        <v>12</v>
      </c>
      <c r="C7" s="10"/>
      <c r="D7" s="1" t="s">
        <v>13</v>
      </c>
      <c r="E7" s="10"/>
      <c r="F7" s="20" t="s">
        <v>54</v>
      </c>
      <c r="G7" s="10"/>
      <c r="H7" s="20" t="s">
        <v>58</v>
      </c>
      <c r="I7" s="10"/>
      <c r="J7" s="20" t="s">
        <v>59</v>
      </c>
      <c r="K7" s="10"/>
      <c r="L7" s="10"/>
      <c r="M7" s="10"/>
      <c r="N7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10"/>
      <c r="B8" s="1" t="s">
        <v>15</v>
      </c>
      <c r="C8" s="10"/>
      <c r="D8" s="1" t="s">
        <v>16</v>
      </c>
      <c r="E8" s="10"/>
      <c r="F8" s="20" t="s">
        <v>57</v>
      </c>
      <c r="G8" s="10"/>
      <c r="H8" s="20" t="s">
        <v>61</v>
      </c>
      <c r="I8" s="10"/>
      <c r="J8" s="20" t="s">
        <v>62</v>
      </c>
      <c r="K8" s="10"/>
      <c r="L8" s="10"/>
      <c r="M8" s="10"/>
      <c r="N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A9" s="10"/>
      <c r="B9" s="1" t="s">
        <v>14</v>
      </c>
      <c r="C9" s="10"/>
      <c r="D9" s="1" t="s">
        <v>19</v>
      </c>
      <c r="E9" s="10"/>
      <c r="F9" s="20" t="s">
        <v>60</v>
      </c>
      <c r="G9" s="10"/>
      <c r="H9" s="20" t="s">
        <v>64</v>
      </c>
      <c r="I9" s="10"/>
      <c r="J9" s="20" t="s">
        <v>65</v>
      </c>
      <c r="K9" s="10"/>
      <c r="L9" s="10"/>
      <c r="M9" s="10"/>
      <c r="N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25">
      <c r="A10" s="10"/>
      <c r="B10" s="1" t="s">
        <v>17</v>
      </c>
      <c r="C10" s="10"/>
      <c r="D10" s="1" t="s">
        <v>22</v>
      </c>
      <c r="E10" s="10"/>
      <c r="F10" s="20" t="s">
        <v>63</v>
      </c>
      <c r="G10" s="10"/>
      <c r="H10" s="20" t="s">
        <v>67</v>
      </c>
      <c r="I10" s="10"/>
      <c r="J10" s="20" t="s">
        <v>68</v>
      </c>
      <c r="K10" s="10"/>
      <c r="L10" s="10"/>
      <c r="M10" s="10"/>
      <c r="N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25">
      <c r="A11" s="10"/>
      <c r="B11" s="1" t="s">
        <v>20</v>
      </c>
      <c r="C11" s="10"/>
      <c r="D11" s="1" t="s">
        <v>25</v>
      </c>
      <c r="E11" s="10"/>
      <c r="F11" s="20" t="s">
        <v>66</v>
      </c>
      <c r="G11" s="10"/>
      <c r="H11" s="20" t="s">
        <v>69</v>
      </c>
      <c r="I11" s="10"/>
      <c r="J11" s="20"/>
      <c r="K11" s="10"/>
      <c r="L11" s="10"/>
      <c r="M11" s="10"/>
      <c r="N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10"/>
      <c r="B12" s="1" t="s">
        <v>23</v>
      </c>
      <c r="C12" s="10"/>
      <c r="D12" s="1" t="s">
        <v>18</v>
      </c>
      <c r="E12" s="10"/>
      <c r="F12" s="20"/>
      <c r="G12" s="10"/>
      <c r="H12" s="20"/>
      <c r="I12" s="10"/>
      <c r="J12" s="20"/>
      <c r="K12" s="10"/>
      <c r="L12" s="10"/>
      <c r="M12" s="10"/>
      <c r="N1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10"/>
      <c r="B13" s="1" t="s">
        <v>26</v>
      </c>
      <c r="C13" s="10"/>
      <c r="D13" s="1" t="s">
        <v>21</v>
      </c>
      <c r="E13" s="10"/>
      <c r="F13" s="20"/>
      <c r="G13" s="10"/>
      <c r="H13" s="1"/>
      <c r="I13" s="10"/>
      <c r="J13" s="1"/>
      <c r="K13" s="10"/>
      <c r="L13" s="10"/>
      <c r="M13" s="10"/>
      <c r="N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10"/>
      <c r="B14" s="1" t="s">
        <v>28</v>
      </c>
      <c r="C14" s="10"/>
      <c r="D14" s="1" t="s">
        <v>29</v>
      </c>
      <c r="E14" s="10"/>
      <c r="F14" s="20"/>
      <c r="G14" s="10"/>
      <c r="H14" s="20"/>
      <c r="I14" s="10"/>
      <c r="J14" s="20"/>
      <c r="K14" s="10"/>
      <c r="L14" s="10"/>
      <c r="M14" s="10"/>
      <c r="N14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5">
      <c r="A15" s="10"/>
      <c r="B15" s="1" t="s">
        <v>32</v>
      </c>
      <c r="C15" s="10"/>
      <c r="D15" s="1" t="s">
        <v>24</v>
      </c>
      <c r="E15" s="10"/>
      <c r="F15" s="20"/>
      <c r="G15" s="10"/>
      <c r="H15" s="150" t="str">
        <f>H4&amp; " lag aktivitetsserie"</f>
        <v>6 lag aktivitetsserie</v>
      </c>
      <c r="I15" s="10"/>
      <c r="J15" s="150" t="str">
        <f>J4&amp; " lag aktivitetsserie"</f>
        <v>5 lag aktivitetsserie</v>
      </c>
      <c r="K15" s="10"/>
      <c r="L15" s="10"/>
      <c r="M15" s="10"/>
      <c r="N15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5">
      <c r="A16" s="10"/>
      <c r="B16" s="1" t="s">
        <v>34</v>
      </c>
      <c r="C16" s="10"/>
      <c r="D16" s="1" t="s">
        <v>27</v>
      </c>
      <c r="E16" s="10"/>
      <c r="F16" s="150" t="str">
        <f>F4&amp; " lag aktivitetsserie"</f>
        <v>6 lag aktivitetsserie</v>
      </c>
      <c r="G16" s="10"/>
      <c r="H16" s="79" t="s">
        <v>70</v>
      </c>
      <c r="I16" s="10"/>
      <c r="J16" s="79" t="s">
        <v>70</v>
      </c>
      <c r="K16" s="10"/>
      <c r="L16" s="10"/>
      <c r="M16" s="10"/>
      <c r="N16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5">
      <c r="A17" s="10"/>
      <c r="B17" s="1" t="s">
        <v>31</v>
      </c>
      <c r="C17" s="10"/>
      <c r="D17" s="1" t="s">
        <v>30</v>
      </c>
      <c r="E17" s="10"/>
      <c r="F17" s="79" t="s">
        <v>70</v>
      </c>
      <c r="G17" s="10"/>
      <c r="I17" s="10"/>
      <c r="K17" s="10"/>
      <c r="L17" s="10"/>
      <c r="M17" s="10"/>
      <c r="N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5">
      <c r="A18" s="10"/>
      <c r="B18" s="1" t="s">
        <v>37</v>
      </c>
      <c r="C18" s="10"/>
      <c r="D18" s="1" t="s">
        <v>33</v>
      </c>
      <c r="E18" s="10"/>
      <c r="G18" s="10"/>
      <c r="I18" s="10"/>
      <c r="K18" s="10"/>
      <c r="L18" s="10"/>
      <c r="M18" s="10"/>
      <c r="N1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10"/>
      <c r="B19" s="1" t="s">
        <v>45</v>
      </c>
      <c r="C19" s="23"/>
      <c r="D19" s="1" t="s">
        <v>35</v>
      </c>
      <c r="E19" s="10"/>
      <c r="F19" s="10"/>
      <c r="G19" s="10"/>
      <c r="I19" s="10"/>
      <c r="K19" s="10"/>
      <c r="L19" s="10"/>
      <c r="M19" s="10"/>
      <c r="N1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25">
      <c r="A20" s="10"/>
      <c r="B20" s="1" t="s">
        <v>40</v>
      </c>
      <c r="C20" s="23"/>
      <c r="D20" s="1" t="s">
        <v>38</v>
      </c>
      <c r="E20" s="10"/>
      <c r="F20" s="10"/>
      <c r="G20" s="10"/>
      <c r="I20" s="10"/>
      <c r="K20" s="10"/>
      <c r="L20" s="10"/>
      <c r="M20" s="10"/>
      <c r="N20"/>
      <c r="P20" s="10"/>
      <c r="Q20" s="10"/>
      <c r="R20" s="10"/>
      <c r="S20" s="18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10"/>
      <c r="B21" s="1" t="s">
        <v>36</v>
      </c>
      <c r="C21" s="23"/>
      <c r="D21" s="1" t="s">
        <v>41</v>
      </c>
      <c r="E21" s="10"/>
      <c r="F21" s="10"/>
      <c r="G21" s="10"/>
      <c r="I21" s="10"/>
      <c r="K21" s="10"/>
      <c r="L21" s="10"/>
      <c r="M21" s="117"/>
      <c r="N2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10"/>
      <c r="B22" s="1" t="s">
        <v>39</v>
      </c>
      <c r="C22" s="23"/>
      <c r="D22" s="1" t="s">
        <v>43</v>
      </c>
      <c r="E22" s="10"/>
      <c r="F22" s="10"/>
      <c r="G22" s="10"/>
      <c r="I22" s="10"/>
      <c r="K22" s="10"/>
      <c r="L22" s="10"/>
      <c r="M22" s="117"/>
      <c r="N2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25">
      <c r="A23" s="10"/>
      <c r="B23" s="1" t="s">
        <v>42</v>
      </c>
      <c r="C23" s="23"/>
      <c r="D23" s="1" t="s">
        <v>44</v>
      </c>
      <c r="E23" s="10"/>
      <c r="F23" s="10"/>
      <c r="G23" s="10"/>
      <c r="I23" s="10"/>
      <c r="K23" s="10"/>
      <c r="L23" s="10"/>
      <c r="M23" s="117"/>
      <c r="N2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10"/>
      <c r="B24" s="68" t="str">
        <f>B4&amp;" lag - aktivitetsserie"</f>
        <v>18 lag - aktivitetsserie</v>
      </c>
      <c r="C24" s="23"/>
      <c r="D24" s="1" t="s">
        <v>46</v>
      </c>
      <c r="E24" s="10"/>
      <c r="F24" s="10"/>
      <c r="G24" s="10"/>
      <c r="I24" s="10"/>
      <c r="K24" s="10"/>
      <c r="L24" s="10"/>
      <c r="M24" s="117"/>
      <c r="N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25">
      <c r="A25" s="10"/>
      <c r="B25" s="68" t="s">
        <v>48</v>
      </c>
      <c r="C25" s="23"/>
      <c r="D25" s="1" t="s">
        <v>47</v>
      </c>
      <c r="E25" s="10"/>
      <c r="F25" s="10"/>
      <c r="G25" s="10"/>
      <c r="I25" s="10"/>
      <c r="K25" s="10"/>
      <c r="L25" s="10"/>
      <c r="M25" s="117"/>
      <c r="N25"/>
      <c r="O25" s="10"/>
      <c r="P25" s="10"/>
      <c r="Q25" s="10"/>
      <c r="R25" s="10"/>
      <c r="S25" s="18"/>
      <c r="T25" s="18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10"/>
      <c r="B26" s="10"/>
      <c r="C26" s="23"/>
      <c r="D26" s="68" t="str">
        <f>D4&amp;" lag - aktivitetsserie"</f>
        <v>20 lag - aktivitetsserie</v>
      </c>
      <c r="E26" s="10"/>
      <c r="F26" s="10"/>
      <c r="G26" s="50"/>
      <c r="H26" s="10"/>
      <c r="I26" s="10"/>
      <c r="J26" s="10"/>
      <c r="K26" s="10"/>
      <c r="L26" s="10"/>
      <c r="M26" s="117"/>
      <c r="N26"/>
      <c r="O26" s="10"/>
      <c r="P26" s="10"/>
      <c r="Q26" s="10"/>
      <c r="R26" s="10"/>
      <c r="S26" s="18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10"/>
      <c r="B27" s="10"/>
      <c r="C27" s="25"/>
      <c r="D27" s="68" t="s">
        <v>48</v>
      </c>
      <c r="E27" s="10"/>
      <c r="F27" s="10"/>
      <c r="G27" s="10"/>
      <c r="H27" s="10"/>
      <c r="I27" s="10"/>
      <c r="J27" s="10"/>
      <c r="K27" s="10"/>
      <c r="L27" s="10"/>
      <c r="M27" s="11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10"/>
      <c r="B28" s="10"/>
      <c r="C28" s="25"/>
      <c r="D28" s="10"/>
      <c r="E28" s="10"/>
      <c r="F28" s="10"/>
      <c r="G28" s="10"/>
      <c r="H28" s="10"/>
      <c r="I28" s="10"/>
      <c r="J28" s="10"/>
      <c r="K28" s="10"/>
      <c r="L28" s="10"/>
      <c r="M28" s="117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25">
      <c r="A29" s="10"/>
      <c r="C29" s="10"/>
      <c r="D29"/>
      <c r="E29" s="10"/>
      <c r="F29" s="2"/>
      <c r="G29" s="10"/>
      <c r="H29" s="10"/>
      <c r="I29" s="10"/>
      <c r="J29" s="10"/>
      <c r="K29" s="10"/>
      <c r="L29" s="10"/>
      <c r="M29" s="117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25">
      <c r="A30" s="10"/>
      <c r="C30" s="10"/>
      <c r="E30" s="10"/>
      <c r="K30" s="10"/>
      <c r="L30" s="10"/>
      <c r="M30" s="117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25">
      <c r="A31" s="10"/>
      <c r="C31" s="10"/>
      <c r="E31" s="10"/>
      <c r="K31" s="10"/>
      <c r="L31" s="10"/>
      <c r="M31" s="117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25">
      <c r="A32" s="10"/>
      <c r="B32" s="4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65" customFormat="1" ht="21" x14ac:dyDescent="0.35">
      <c r="B34" s="65" t="s">
        <v>71</v>
      </c>
      <c r="D34" s="66">
        <f>F37+H37+D37+B37</f>
        <v>55</v>
      </c>
      <c r="E34" s="65" t="s">
        <v>6</v>
      </c>
    </row>
    <row r="35" spans="1:31" ht="18.75" x14ac:dyDescent="0.3">
      <c r="A35" s="10"/>
      <c r="B35" s="47"/>
      <c r="C35" s="10"/>
      <c r="D35" s="10"/>
      <c r="E35"/>
      <c r="F35" s="47" t="s">
        <v>49</v>
      </c>
      <c r="G35" s="10"/>
      <c r="H35" s="10"/>
      <c r="I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customFormat="1" x14ac:dyDescent="0.25">
      <c r="B36" s="151"/>
      <c r="F36" s="16"/>
      <c r="G36" s="10"/>
    </row>
    <row r="37" spans="1:31" x14ac:dyDescent="0.25">
      <c r="A37" s="10"/>
      <c r="B37" s="21">
        <f>COUNTA(B39:B61)</f>
        <v>21</v>
      </c>
      <c r="C37" s="10"/>
      <c r="D37" s="21">
        <f>COUNTA(D39:D61)</f>
        <v>21</v>
      </c>
      <c r="E37" s="10"/>
      <c r="F37" s="21">
        <f>COUNTA( F39:F45)</f>
        <v>7</v>
      </c>
      <c r="G37" s="10"/>
      <c r="H37" s="21">
        <f>COUNTA( H39:H44)</f>
        <v>6</v>
      </c>
      <c r="I37" s="10"/>
      <c r="K37" s="10"/>
      <c r="L37" s="10"/>
      <c r="M37" s="10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9.5" customHeight="1" x14ac:dyDescent="0.25">
      <c r="A38" s="10"/>
      <c r="B38" s="68" t="s">
        <v>72</v>
      </c>
      <c r="C38" s="10"/>
      <c r="D38" s="68" t="s">
        <v>73</v>
      </c>
      <c r="E38" s="10"/>
      <c r="F38" s="72" t="s">
        <v>100</v>
      </c>
      <c r="G38" s="10"/>
      <c r="H38" s="72" t="s">
        <v>101</v>
      </c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10"/>
      <c r="B39" s="152" t="s">
        <v>74</v>
      </c>
      <c r="C39" s="10"/>
      <c r="D39" s="153" t="s">
        <v>15</v>
      </c>
      <c r="E39" s="10"/>
      <c r="F39" s="49" t="s">
        <v>58</v>
      </c>
      <c r="G39" s="44"/>
      <c r="H39" s="49" t="s">
        <v>56</v>
      </c>
      <c r="I39" s="10"/>
      <c r="K39" s="10"/>
      <c r="L39" s="10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25">
      <c r="A40" s="10"/>
      <c r="B40" s="152" t="s">
        <v>75</v>
      </c>
      <c r="C40" s="10"/>
      <c r="D40" s="153" t="s">
        <v>14</v>
      </c>
      <c r="E40" s="10"/>
      <c r="F40" s="49" t="s">
        <v>57</v>
      </c>
      <c r="G40" s="44"/>
      <c r="H40" s="49" t="s">
        <v>69</v>
      </c>
      <c r="I40" s="10"/>
      <c r="K40" s="10"/>
      <c r="L40" s="10"/>
      <c r="M4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25">
      <c r="A41" s="10"/>
      <c r="B41" s="152" t="s">
        <v>17</v>
      </c>
      <c r="C41" s="10"/>
      <c r="D41" s="152" t="s">
        <v>10</v>
      </c>
      <c r="E41" s="10"/>
      <c r="F41" s="49" t="s">
        <v>102</v>
      </c>
      <c r="G41" s="44"/>
      <c r="H41" s="49" t="s">
        <v>59</v>
      </c>
      <c r="I41" s="10"/>
      <c r="K41" s="10"/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A42" s="10"/>
      <c r="B42" s="152" t="s">
        <v>20</v>
      </c>
      <c r="C42" s="10"/>
      <c r="D42" s="152" t="s">
        <v>13</v>
      </c>
      <c r="E42" s="10"/>
      <c r="F42" s="49" t="s">
        <v>67</v>
      </c>
      <c r="G42" s="10"/>
      <c r="H42" s="49" t="s">
        <v>103</v>
      </c>
      <c r="I42" s="10"/>
      <c r="K42" s="10"/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25">
      <c r="A43" s="10"/>
      <c r="B43" s="152" t="s">
        <v>80</v>
      </c>
      <c r="C43" s="10"/>
      <c r="D43" s="152" t="s">
        <v>16</v>
      </c>
      <c r="E43" s="10"/>
      <c r="F43" s="49" t="s">
        <v>106</v>
      </c>
      <c r="G43" s="10"/>
      <c r="H43" s="49" t="s">
        <v>105</v>
      </c>
      <c r="I43" s="10"/>
      <c r="K43" s="10"/>
      <c r="L43" s="10"/>
      <c r="M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18" customHeight="1" x14ac:dyDescent="0.25">
      <c r="A44" s="10"/>
      <c r="B44" s="152" t="s">
        <v>79</v>
      </c>
      <c r="C44" s="10"/>
      <c r="D44" s="152" t="s">
        <v>19</v>
      </c>
      <c r="E44" s="10"/>
      <c r="F44" s="49" t="s">
        <v>104</v>
      </c>
      <c r="G44" s="10"/>
      <c r="H44" s="49" t="s">
        <v>68</v>
      </c>
      <c r="I44" s="10"/>
      <c r="K44" s="10"/>
      <c r="L44" s="10"/>
      <c r="M4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25">
      <c r="A45" s="10"/>
      <c r="B45" s="152" t="s">
        <v>82</v>
      </c>
      <c r="C45" s="10"/>
      <c r="D45" s="153" t="s">
        <v>22</v>
      </c>
      <c r="E45" s="10"/>
      <c r="F45" s="114" t="s">
        <v>60</v>
      </c>
      <c r="G45" s="10"/>
      <c r="H45" s="114"/>
      <c r="I45" s="10" t="s">
        <v>86</v>
      </c>
      <c r="K45" s="10"/>
      <c r="L45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x14ac:dyDescent="0.25">
      <c r="A46" s="10"/>
      <c r="B46" s="152" t="s">
        <v>84</v>
      </c>
      <c r="C46" s="10"/>
      <c r="D46" s="152" t="s">
        <v>76</v>
      </c>
      <c r="E46" s="10"/>
      <c r="F46" s="212"/>
      <c r="G46" s="10"/>
      <c r="H46" s="212"/>
      <c r="I46" s="10"/>
      <c r="K46" s="10"/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x14ac:dyDescent="0.25">
      <c r="A47" s="10"/>
      <c r="B47" s="152" t="s">
        <v>88</v>
      </c>
      <c r="C47" s="10"/>
      <c r="D47" s="153" t="s">
        <v>85</v>
      </c>
      <c r="E47" s="10"/>
      <c r="F47" s="112"/>
      <c r="G47" s="10"/>
      <c r="H47" s="212"/>
      <c r="I47" s="10"/>
      <c r="K47" s="10"/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x14ac:dyDescent="0.25">
      <c r="A48" s="10"/>
      <c r="B48" s="152" t="s">
        <v>87</v>
      </c>
      <c r="C48" s="10"/>
      <c r="D48" s="152" t="s">
        <v>77</v>
      </c>
      <c r="E48" s="10"/>
      <c r="F48" s="49"/>
      <c r="G48" s="10"/>
      <c r="H48" s="212"/>
      <c r="I48" s="10"/>
      <c r="K48" s="10"/>
      <c r="L48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x14ac:dyDescent="0.25">
      <c r="A49" s="10"/>
      <c r="B49" s="152" t="s">
        <v>89</v>
      </c>
      <c r="C49" s="10"/>
      <c r="D49" s="152" t="s">
        <v>78</v>
      </c>
      <c r="E49" s="10"/>
      <c r="F49" s="73" t="str">
        <f>F37&amp;" lag aktivitetsserie"</f>
        <v>7 lag aktivitetsserie</v>
      </c>
      <c r="G49" s="10"/>
      <c r="H49" s="73" t="str">
        <f>H37&amp; " lag aktivitetsserie"</f>
        <v>6 lag aktivitetsserie</v>
      </c>
      <c r="I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x14ac:dyDescent="0.25">
      <c r="A50" s="10"/>
      <c r="B50" s="152" t="s">
        <v>91</v>
      </c>
      <c r="C50" s="10"/>
      <c r="D50" s="152" t="s">
        <v>81</v>
      </c>
      <c r="E50" s="10"/>
      <c r="F50" s="68" t="s">
        <v>70</v>
      </c>
      <c r="G50" s="10"/>
      <c r="H50" s="68" t="s">
        <v>70</v>
      </c>
      <c r="I50" s="2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x14ac:dyDescent="0.25">
      <c r="A51" s="10"/>
      <c r="B51" s="152" t="s">
        <v>90</v>
      </c>
      <c r="C51" s="10"/>
      <c r="D51" s="152" t="s">
        <v>83</v>
      </c>
      <c r="E51" s="10"/>
      <c r="G51" s="10"/>
      <c r="H51" s="10"/>
      <c r="I51" s="2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x14ac:dyDescent="0.25">
      <c r="A52" s="10"/>
      <c r="B52" s="152" t="s">
        <v>92</v>
      </c>
      <c r="C52" s="23"/>
      <c r="D52" s="152" t="s">
        <v>24</v>
      </c>
      <c r="E52" s="10"/>
      <c r="G52" s="10"/>
      <c r="I52" s="2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x14ac:dyDescent="0.25">
      <c r="A53" s="10"/>
      <c r="B53" s="152" t="s">
        <v>93</v>
      </c>
      <c r="C53" s="23"/>
      <c r="D53" s="152" t="s">
        <v>27</v>
      </c>
      <c r="E53" s="10"/>
      <c r="G53" s="10"/>
      <c r="I53" s="2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x14ac:dyDescent="0.25">
      <c r="A54" s="10"/>
      <c r="B54" s="152" t="s">
        <v>95</v>
      </c>
      <c r="C54" s="23"/>
      <c r="D54" s="152" t="s">
        <v>33</v>
      </c>
      <c r="E54" s="10"/>
      <c r="F54" s="10"/>
      <c r="G54" s="10"/>
      <c r="I54" s="2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x14ac:dyDescent="0.25">
      <c r="A55" s="10"/>
      <c r="B55" s="152" t="s">
        <v>97</v>
      </c>
      <c r="C55" s="23"/>
      <c r="D55" s="152" t="s">
        <v>35</v>
      </c>
      <c r="E55" s="10"/>
      <c r="G55" s="10"/>
      <c r="I55" s="2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x14ac:dyDescent="0.25">
      <c r="A56" s="10"/>
      <c r="B56" s="152" t="s">
        <v>94</v>
      </c>
      <c r="C56" s="23"/>
      <c r="D56" s="152" t="s">
        <v>38</v>
      </c>
      <c r="E56" s="10"/>
      <c r="G56" s="10"/>
      <c r="I56" s="23"/>
      <c r="K56" s="10"/>
      <c r="L56" s="10"/>
      <c r="M56" s="10"/>
      <c r="N56" s="10"/>
      <c r="O56" s="10"/>
      <c r="P56" s="10"/>
      <c r="Q56" s="10"/>
      <c r="R56" s="10"/>
      <c r="S56" s="10"/>
      <c r="T56" s="18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x14ac:dyDescent="0.25">
      <c r="A57" s="10"/>
      <c r="B57" s="152" t="s">
        <v>96</v>
      </c>
      <c r="C57" s="23"/>
      <c r="D57" s="152" t="s">
        <v>38</v>
      </c>
      <c r="E57" s="10"/>
      <c r="G57" s="10"/>
      <c r="I57" s="23"/>
      <c r="K57" s="10"/>
      <c r="L57" s="10"/>
      <c r="M57" s="10"/>
      <c r="N57" s="10"/>
      <c r="O57" s="10"/>
      <c r="P57" s="10"/>
      <c r="Q57" s="10"/>
      <c r="R57" s="10"/>
      <c r="S57" s="10"/>
      <c r="T57" s="18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x14ac:dyDescent="0.25">
      <c r="A58" s="10"/>
      <c r="B58" s="152" t="s">
        <v>98</v>
      </c>
      <c r="C58" s="10"/>
      <c r="D58" s="152" t="s">
        <v>43</v>
      </c>
      <c r="E58" s="10"/>
      <c r="G58" s="10"/>
      <c r="I58" s="23"/>
      <c r="K58" s="10"/>
      <c r="L58" s="10"/>
      <c r="M58" s="10"/>
      <c r="N58" s="10"/>
      <c r="O58" s="10"/>
      <c r="P58" s="10"/>
      <c r="Q58" s="10"/>
      <c r="R58" s="10"/>
      <c r="S58" s="10"/>
      <c r="T58" s="18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x14ac:dyDescent="0.25">
      <c r="A59" s="10"/>
      <c r="B59" s="152" t="s">
        <v>99</v>
      </c>
      <c r="C59" s="10"/>
      <c r="D59" s="152" t="s">
        <v>44</v>
      </c>
      <c r="E59" s="10"/>
      <c r="F59" s="10"/>
      <c r="G59" s="10"/>
      <c r="I59" s="23"/>
      <c r="K59" s="10"/>
      <c r="L59" s="10"/>
      <c r="M59" s="10"/>
      <c r="N59" s="10"/>
      <c r="O59" s="10"/>
      <c r="P59" s="10"/>
      <c r="Q59" s="10"/>
      <c r="R59" s="10"/>
      <c r="S59" s="10"/>
      <c r="T59" s="18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x14ac:dyDescent="0.25">
      <c r="A60" s="10"/>
      <c r="B60" s="152"/>
      <c r="C60" s="10"/>
      <c r="D60" s="22"/>
      <c r="E60" s="10"/>
      <c r="F60" s="10"/>
      <c r="G60" s="10"/>
      <c r="I60" s="23"/>
      <c r="K60" s="10"/>
      <c r="L60" s="10"/>
      <c r="M60" s="10"/>
      <c r="N60" s="10"/>
      <c r="O60" s="10"/>
      <c r="P60" s="10"/>
      <c r="Q60" s="10"/>
      <c r="R60" s="10"/>
      <c r="S60" s="10"/>
      <c r="T60" s="18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x14ac:dyDescent="0.25">
      <c r="A61" s="10"/>
      <c r="B61" s="152"/>
      <c r="C61" s="10"/>
      <c r="D61" s="22"/>
      <c r="E61" s="10"/>
      <c r="F61" s="10"/>
      <c r="G61" s="10"/>
      <c r="I61" s="2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x14ac:dyDescent="0.25">
      <c r="A62" s="10"/>
      <c r="B62" s="22"/>
      <c r="C62" s="10"/>
      <c r="D62" s="68" t="str">
        <f>D37&amp;" lag - aktivitetsserie"</f>
        <v>21 lag - aktivitetsserie</v>
      </c>
      <c r="E62" s="10"/>
      <c r="F62" s="10"/>
      <c r="G62" s="10"/>
      <c r="I62" s="23"/>
      <c r="K62" s="10"/>
      <c r="L62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x14ac:dyDescent="0.25">
      <c r="A63" s="10"/>
      <c r="B63" s="68" t="str">
        <f>B37&amp;" lag - aktivitetsserie"</f>
        <v>21 lag - aktivitetsserie</v>
      </c>
      <c r="C63" s="10"/>
      <c r="D63" s="68" t="s">
        <v>48</v>
      </c>
      <c r="E63" s="10"/>
      <c r="F63" s="10"/>
      <c r="G63" s="10"/>
      <c r="I63" s="10"/>
      <c r="K63" s="10"/>
      <c r="L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x14ac:dyDescent="0.25">
      <c r="A64" s="10"/>
      <c r="B64" s="68" t="s">
        <v>48</v>
      </c>
      <c r="C64" s="10"/>
      <c r="D64" s="10"/>
      <c r="E64" s="10"/>
      <c r="F64" s="10"/>
      <c r="G64" s="10"/>
      <c r="I64" s="10"/>
      <c r="K64" s="10"/>
      <c r="L6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x14ac:dyDescent="0.25">
      <c r="A65" s="10"/>
      <c r="B65" s="23"/>
      <c r="C65" s="23"/>
      <c r="D65" s="10"/>
      <c r="E65" s="10"/>
      <c r="F65" s="10"/>
      <c r="G65" s="10"/>
      <c r="H65" s="10"/>
      <c r="I65" s="10"/>
      <c r="J65" s="18"/>
      <c r="K65" s="10"/>
      <c r="L65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x14ac:dyDescent="0.25">
      <c r="A66" s="10"/>
      <c r="B66" s="23"/>
      <c r="C66" s="23"/>
      <c r="D66" s="10"/>
      <c r="E66" s="10"/>
      <c r="F66" s="10"/>
      <c r="G66" s="10"/>
      <c r="H66" s="10"/>
      <c r="I66"/>
      <c r="J66" s="10"/>
      <c r="K66" s="10"/>
      <c r="L66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x14ac:dyDescent="0.25">
      <c r="A67" s="10"/>
      <c r="B67" s="23"/>
      <c r="C67" s="23"/>
      <c r="D67" s="10"/>
      <c r="E67" s="10"/>
      <c r="F67" s="10"/>
      <c r="G67" s="10"/>
      <c r="H67" s="10"/>
      <c r="I67"/>
      <c r="J67" s="10"/>
      <c r="K67" s="10"/>
      <c r="L6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x14ac:dyDescent="0.25">
      <c r="A68" s="10"/>
      <c r="E68" s="10"/>
      <c r="F68"/>
      <c r="G68" s="10"/>
      <c r="I68" s="10"/>
      <c r="J68" s="10"/>
      <c r="K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x14ac:dyDescent="0.25">
      <c r="A69" s="10"/>
      <c r="E69" s="10"/>
      <c r="F69" s="10"/>
      <c r="G69" s="10"/>
      <c r="I69" s="10"/>
      <c r="J69" s="10"/>
      <c r="K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x14ac:dyDescent="0.25">
      <c r="A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x14ac:dyDescent="0.25">
      <c r="A71" s="10"/>
      <c r="B71" s="17"/>
      <c r="C71" s="17"/>
      <c r="D71" s="17"/>
      <c r="E71" s="1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s="65" customFormat="1" ht="21" x14ac:dyDescent="0.35">
      <c r="B72" s="65" t="s">
        <v>107</v>
      </c>
      <c r="D72" s="66">
        <f>B75+H75+D75+F75</f>
        <v>41</v>
      </c>
      <c r="E72" s="65" t="s">
        <v>6</v>
      </c>
    </row>
    <row r="73" spans="1:31" ht="15.75" x14ac:dyDescent="0.25">
      <c r="A73" s="10"/>
      <c r="B73" s="10"/>
      <c r="C73" s="23"/>
      <c r="E73" s="10"/>
      <c r="F73" s="42"/>
      <c r="G73" s="10"/>
      <c r="H73" s="42" t="s">
        <v>49</v>
      </c>
      <c r="I73" s="10"/>
      <c r="J73" s="2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s="163" customFormat="1" x14ac:dyDescent="0.25">
      <c r="C74" s="164"/>
      <c r="H74" s="10"/>
    </row>
    <row r="75" spans="1:31" x14ac:dyDescent="0.25">
      <c r="A75" s="10"/>
      <c r="B75" s="21">
        <f>COUNTA(B77:B92)</f>
        <v>12</v>
      </c>
      <c r="C75" s="10"/>
      <c r="D75" s="21">
        <f>COUNTA(D77:D92)</f>
        <v>16</v>
      </c>
      <c r="E75" s="10"/>
      <c r="F75" s="21">
        <v>4</v>
      </c>
      <c r="G75" s="10"/>
      <c r="H75" s="21">
        <f>COUNTA(H77:H88)</f>
        <v>9</v>
      </c>
      <c r="I75" s="10"/>
      <c r="J75" s="21"/>
      <c r="K75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x14ac:dyDescent="0.25">
      <c r="A76" s="10"/>
      <c r="B76" s="72" t="s">
        <v>108</v>
      </c>
      <c r="C76" s="10"/>
      <c r="D76" s="82" t="s">
        <v>109</v>
      </c>
      <c r="E76" s="10"/>
      <c r="F76" s="154" t="s">
        <v>133</v>
      </c>
      <c r="G76" s="10"/>
      <c r="H76" s="68" t="s">
        <v>110</v>
      </c>
      <c r="I76" s="10"/>
      <c r="J76" s="10"/>
      <c r="K7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x14ac:dyDescent="0.25">
      <c r="A77" s="10"/>
      <c r="B77" s="49" t="s">
        <v>111</v>
      </c>
      <c r="C77" s="10"/>
      <c r="D77" s="49" t="s">
        <v>10</v>
      </c>
      <c r="E77" s="10"/>
      <c r="F77" s="38" t="s">
        <v>114</v>
      </c>
      <c r="G77" s="10"/>
      <c r="H77" s="20" t="s">
        <v>113</v>
      </c>
      <c r="I77" s="10"/>
      <c r="J77" s="10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x14ac:dyDescent="0.25">
      <c r="A78" s="10"/>
      <c r="B78" s="49" t="s">
        <v>16</v>
      </c>
      <c r="C78" s="10"/>
      <c r="D78" s="49" t="s">
        <v>112</v>
      </c>
      <c r="E78" s="10"/>
      <c r="F78" s="38" t="s">
        <v>115</v>
      </c>
      <c r="G78" s="10"/>
      <c r="H78" s="20" t="s">
        <v>116</v>
      </c>
      <c r="I78" s="10"/>
      <c r="J78" s="10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x14ac:dyDescent="0.25">
      <c r="A79" s="10"/>
      <c r="B79" s="49" t="s">
        <v>18</v>
      </c>
      <c r="C79" s="10"/>
      <c r="D79" s="49" t="s">
        <v>19</v>
      </c>
      <c r="E79" s="10"/>
      <c r="F79" s="38" t="s">
        <v>120</v>
      </c>
      <c r="G79" s="10"/>
      <c r="H79" s="20" t="s">
        <v>118</v>
      </c>
      <c r="I79" s="10"/>
      <c r="J79" s="10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x14ac:dyDescent="0.25">
      <c r="A80" s="10"/>
      <c r="B80" s="49" t="s">
        <v>119</v>
      </c>
      <c r="C80" s="10"/>
      <c r="D80" s="49" t="s">
        <v>117</v>
      </c>
      <c r="E80" s="10"/>
      <c r="F80" s="22" t="s">
        <v>461</v>
      </c>
      <c r="G80" s="10"/>
      <c r="H80" s="20" t="s">
        <v>52</v>
      </c>
      <c r="I80" s="10"/>
      <c r="J80" s="10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 x14ac:dyDescent="0.25">
      <c r="A81" s="10"/>
      <c r="B81" s="49" t="s">
        <v>77</v>
      </c>
      <c r="C81" s="10"/>
      <c r="D81" s="49" t="s">
        <v>78</v>
      </c>
      <c r="E81" s="10"/>
      <c r="F81" s="38" t="s">
        <v>126</v>
      </c>
      <c r="G81" s="10"/>
      <c r="H81" s="20" t="s">
        <v>121</v>
      </c>
      <c r="I81" s="10"/>
      <c r="J81" s="10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x14ac:dyDescent="0.25">
      <c r="A82" s="10"/>
      <c r="B82" s="49" t="s">
        <v>33</v>
      </c>
      <c r="C82" s="10"/>
      <c r="D82" s="49" t="s">
        <v>81</v>
      </c>
      <c r="E82" s="10"/>
      <c r="F82" s="118" t="s">
        <v>134</v>
      </c>
      <c r="G82" s="10"/>
      <c r="H82" s="20" t="s">
        <v>69</v>
      </c>
      <c r="I82" s="10"/>
      <c r="J82" s="10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x14ac:dyDescent="0.25">
      <c r="A83" s="10"/>
      <c r="B83" s="49" t="s">
        <v>35</v>
      </c>
      <c r="C83" s="10"/>
      <c r="D83" s="49" t="s">
        <v>123</v>
      </c>
      <c r="E83" s="10"/>
      <c r="F83" s="118" t="s">
        <v>48</v>
      </c>
      <c r="G83" s="10"/>
      <c r="H83" s="20" t="s">
        <v>60</v>
      </c>
      <c r="I83" s="10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x14ac:dyDescent="0.25">
      <c r="A84" s="10"/>
      <c r="B84" s="49" t="s">
        <v>46</v>
      </c>
      <c r="C84" s="10"/>
      <c r="D84" s="49" t="s">
        <v>28</v>
      </c>
      <c r="E84" s="10"/>
      <c r="G84" s="10"/>
      <c r="H84" s="20" t="s">
        <v>125</v>
      </c>
      <c r="I84" s="10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x14ac:dyDescent="0.25">
      <c r="A85" s="10"/>
      <c r="B85" s="49" t="s">
        <v>47</v>
      </c>
      <c r="C85" s="10"/>
      <c r="D85" s="49" t="s">
        <v>31</v>
      </c>
      <c r="E85" s="10"/>
      <c r="G85" s="10"/>
      <c r="H85" s="20" t="s">
        <v>127</v>
      </c>
      <c r="I85" s="10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x14ac:dyDescent="0.25">
      <c r="A86" s="10"/>
      <c r="B86" s="49" t="s">
        <v>128</v>
      </c>
      <c r="C86" s="10"/>
      <c r="D86" s="89" t="s">
        <v>122</v>
      </c>
      <c r="E86" s="10"/>
      <c r="G86" s="10"/>
      <c r="H86" s="20"/>
      <c r="I86" s="10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x14ac:dyDescent="0.25">
      <c r="A87" s="10"/>
      <c r="B87" s="49" t="s">
        <v>130</v>
      </c>
      <c r="C87" s="10"/>
      <c r="D87" s="49" t="s">
        <v>90</v>
      </c>
      <c r="E87" s="10"/>
      <c r="G87" s="10"/>
      <c r="H87" s="20"/>
      <c r="I87" s="10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x14ac:dyDescent="0.25">
      <c r="A88" s="10"/>
      <c r="B88" s="49" t="s">
        <v>96</v>
      </c>
      <c r="C88" s="10"/>
      <c r="D88" s="91" t="s">
        <v>92</v>
      </c>
      <c r="E88" s="10"/>
      <c r="G88" s="10"/>
      <c r="H88" s="20"/>
      <c r="I88" s="10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x14ac:dyDescent="0.25">
      <c r="A89" s="10"/>
      <c r="B89" s="49"/>
      <c r="C89" s="10"/>
      <c r="D89" s="1" t="s">
        <v>30</v>
      </c>
      <c r="E89" s="10"/>
      <c r="G89" s="10"/>
      <c r="H89" s="72" t="str">
        <f>H75&amp; " lag aktivitetsserie"</f>
        <v>9 lag aktivitetsserie</v>
      </c>
      <c r="I89" s="10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x14ac:dyDescent="0.25">
      <c r="A90" s="10"/>
      <c r="B90" s="49"/>
      <c r="C90" s="10"/>
      <c r="D90" s="1" t="s">
        <v>93</v>
      </c>
      <c r="E90" s="10"/>
      <c r="G90" s="10"/>
      <c r="H90" s="83" t="s">
        <v>131</v>
      </c>
      <c r="I90" s="10"/>
      <c r="K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x14ac:dyDescent="0.25">
      <c r="A91" s="10"/>
      <c r="B91" s="49"/>
      <c r="C91" s="10"/>
      <c r="D91" s="1" t="s">
        <v>129</v>
      </c>
      <c r="E91" s="10"/>
      <c r="F91" s="10"/>
      <c r="G91" s="10"/>
      <c r="I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x14ac:dyDescent="0.25">
      <c r="A92" s="10"/>
      <c r="B92" s="49"/>
      <c r="C92" s="10"/>
      <c r="D92" s="1" t="s">
        <v>98</v>
      </c>
      <c r="E92" s="10"/>
      <c r="G92" s="10"/>
      <c r="I92" s="10"/>
      <c r="K92" s="10"/>
      <c r="L92" s="10"/>
      <c r="M92" s="10"/>
      <c r="N92" s="10"/>
      <c r="O92" s="10"/>
      <c r="P92" s="10"/>
      <c r="Q92" s="10"/>
      <c r="R92" s="10"/>
      <c r="S92" s="18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x14ac:dyDescent="0.25">
      <c r="A93" s="10"/>
      <c r="B93" s="68" t="str">
        <f>B75&amp;" lag - aktivitetsserie"</f>
        <v>12 lag - aktivitetsserie</v>
      </c>
      <c r="C93" s="10"/>
      <c r="D93" s="75" t="str">
        <f>D75&amp;" lag - aktivitetsserie"</f>
        <v>16 lag - aktivitetsserie</v>
      </c>
      <c r="E93" s="10"/>
      <c r="G93" s="10"/>
      <c r="I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x14ac:dyDescent="0.25">
      <c r="A94" s="10"/>
      <c r="B94" s="68" t="s">
        <v>48</v>
      </c>
      <c r="C94" s="10"/>
      <c r="D94" s="75" t="s">
        <v>48</v>
      </c>
      <c r="E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ht="15" customHeight="1" x14ac:dyDescent="0.25">
      <c r="A95" s="10"/>
      <c r="C95" s="10"/>
      <c r="D95" s="10"/>
      <c r="E95" s="10"/>
      <c r="G95" s="99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ht="15" customHeight="1" x14ac:dyDescent="0.25">
      <c r="A96" s="10"/>
      <c r="C96" s="10"/>
      <c r="E96" s="10"/>
      <c r="G96" s="99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x14ac:dyDescent="0.25">
      <c r="A97" s="10"/>
      <c r="C97" s="10"/>
      <c r="E97" s="10"/>
      <c r="G97" s="99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x14ac:dyDescent="0.25">
      <c r="A98" s="10"/>
      <c r="C98" s="10"/>
      <c r="E98" s="10"/>
      <c r="G98" s="99"/>
      <c r="I98" s="10"/>
      <c r="J98" s="10"/>
      <c r="K98" s="10"/>
      <c r="L98" s="10"/>
      <c r="M98" s="24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x14ac:dyDescent="0.25">
      <c r="A99" s="10"/>
      <c r="B99" s="10"/>
      <c r="C99" s="10"/>
      <c r="E99" s="10"/>
      <c r="F99" s="10"/>
      <c r="G99" s="99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x14ac:dyDescent="0.25">
      <c r="A100" s="10"/>
      <c r="B100" s="10"/>
      <c r="C100" s="10"/>
      <c r="E100" s="10"/>
      <c r="F100" s="10"/>
      <c r="G100" s="10"/>
      <c r="I100" s="10"/>
      <c r="J100" s="10"/>
      <c r="K100" s="10"/>
      <c r="L10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x14ac:dyDescent="0.25">
      <c r="A101" s="10"/>
      <c r="B101" s="10"/>
      <c r="C101" s="10"/>
      <c r="E101" s="10"/>
      <c r="F101" s="10"/>
      <c r="G101" s="10"/>
      <c r="I101" s="10"/>
      <c r="J101" s="10"/>
      <c r="K101" s="10"/>
      <c r="L101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 x14ac:dyDescent="0.25">
      <c r="A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 s="160" customFormat="1" ht="18.75" x14ac:dyDescent="0.3">
      <c r="B103" s="161" t="s">
        <v>135</v>
      </c>
      <c r="D103" s="162">
        <f>B105+F105+D105</f>
        <v>35</v>
      </c>
      <c r="E103" s="160" t="s">
        <v>6</v>
      </c>
    </row>
    <row r="104" spans="1:31" ht="18.75" x14ac:dyDescent="0.3">
      <c r="A104" s="10"/>
      <c r="B104" s="10"/>
      <c r="C104" s="10"/>
      <c r="E104" s="10"/>
      <c r="F104" s="47" t="s">
        <v>49</v>
      </c>
      <c r="G104" s="10"/>
      <c r="H104" s="42"/>
      <c r="I104" s="10"/>
      <c r="J104" s="10"/>
      <c r="K104" s="46"/>
      <c r="M104" s="10"/>
      <c r="N104" s="10"/>
      <c r="O104" s="10"/>
      <c r="P104" s="10"/>
      <c r="Q104" s="10"/>
      <c r="R104" s="11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 x14ac:dyDescent="0.25">
      <c r="A105" s="10"/>
      <c r="B105" s="67">
        <f>COUNTA(B107:B119)</f>
        <v>12</v>
      </c>
      <c r="C105" s="10"/>
      <c r="D105" s="5">
        <v>16</v>
      </c>
      <c r="E105" s="10"/>
      <c r="F105" s="67">
        <f>COUNTA(F107:F118)</f>
        <v>7</v>
      </c>
      <c r="G105" s="10"/>
      <c r="I105" s="10"/>
      <c r="K105"/>
      <c r="M105" s="10"/>
      <c r="N105" s="10"/>
      <c r="O105" s="10"/>
      <c r="P105" s="10"/>
      <c r="R105" s="11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x14ac:dyDescent="0.25">
      <c r="A106" s="10"/>
      <c r="B106" s="72" t="s">
        <v>136</v>
      </c>
      <c r="C106" s="2"/>
      <c r="D106" s="158" t="s">
        <v>137</v>
      </c>
      <c r="E106" s="10"/>
      <c r="F106" s="68" t="s">
        <v>138</v>
      </c>
      <c r="G106" s="10"/>
      <c r="I106" s="10"/>
      <c r="K106" s="10"/>
      <c r="M106" s="10"/>
      <c r="N106" s="10"/>
      <c r="O106" s="10"/>
      <c r="P106" s="10"/>
      <c r="R106" s="11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x14ac:dyDescent="0.25">
      <c r="A107" s="10"/>
      <c r="B107" s="49" t="s">
        <v>139</v>
      </c>
      <c r="C107" s="10"/>
      <c r="D107" s="49" t="s">
        <v>13</v>
      </c>
      <c r="E107" s="10"/>
      <c r="F107" s="20" t="s">
        <v>57</v>
      </c>
      <c r="G107" s="10"/>
      <c r="I107" s="10"/>
      <c r="K107" s="117"/>
      <c r="M107" s="10"/>
      <c r="N107" s="10"/>
      <c r="O107" s="10"/>
      <c r="P107" s="10"/>
      <c r="R107" s="11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x14ac:dyDescent="0.25">
      <c r="A108" s="10"/>
      <c r="B108" s="49" t="s">
        <v>15</v>
      </c>
      <c r="C108" s="10"/>
      <c r="D108" s="49" t="s">
        <v>20</v>
      </c>
      <c r="E108" s="10"/>
      <c r="F108" s="20" t="s">
        <v>102</v>
      </c>
      <c r="G108" s="10"/>
      <c r="I108" s="10"/>
      <c r="K108" s="117"/>
      <c r="M108" s="10"/>
      <c r="N108" s="10"/>
      <c r="O108" s="10"/>
      <c r="P108" s="10"/>
      <c r="R108" s="11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 x14ac:dyDescent="0.25">
      <c r="A109" s="10"/>
      <c r="B109" s="49" t="s">
        <v>14</v>
      </c>
      <c r="C109" s="10"/>
      <c r="D109" s="49" t="s">
        <v>19</v>
      </c>
      <c r="E109" s="10"/>
      <c r="F109" s="20" t="s">
        <v>69</v>
      </c>
      <c r="G109" s="10"/>
      <c r="I109" s="10"/>
      <c r="K109" s="117"/>
      <c r="M109" s="10"/>
      <c r="N109" s="10"/>
      <c r="O109" s="10"/>
      <c r="P109" s="10"/>
      <c r="R109" s="11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 x14ac:dyDescent="0.25">
      <c r="A110" s="10"/>
      <c r="B110" s="49" t="s">
        <v>10</v>
      </c>
      <c r="C110" s="10"/>
      <c r="D110" s="49" t="s">
        <v>18</v>
      </c>
      <c r="E110" s="10"/>
      <c r="F110" s="20" t="s">
        <v>141</v>
      </c>
      <c r="G110" s="10"/>
      <c r="I110" s="10"/>
      <c r="K110" s="117"/>
      <c r="M110" s="10"/>
      <c r="N110" s="10"/>
      <c r="O110" s="10"/>
      <c r="P110" s="10"/>
      <c r="R110" s="11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 x14ac:dyDescent="0.25">
      <c r="A111" s="10"/>
      <c r="B111" s="49" t="s">
        <v>17</v>
      </c>
      <c r="C111" s="10"/>
      <c r="D111" s="192" t="s">
        <v>120</v>
      </c>
      <c r="E111" s="10"/>
      <c r="F111" s="20" t="s">
        <v>66</v>
      </c>
      <c r="G111" s="10"/>
      <c r="I111" s="10"/>
      <c r="K111" s="117"/>
      <c r="M111" s="10"/>
      <c r="N111" s="10"/>
      <c r="O111" s="10"/>
      <c r="P111" s="10"/>
      <c r="R111" s="11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 x14ac:dyDescent="0.25">
      <c r="A112" s="10"/>
      <c r="B112" s="49" t="s">
        <v>16</v>
      </c>
      <c r="C112" s="10"/>
      <c r="D112" s="49" t="s">
        <v>140</v>
      </c>
      <c r="E112" s="10"/>
      <c r="F112" s="20" t="s">
        <v>103</v>
      </c>
      <c r="G112" s="10"/>
      <c r="I112" s="10"/>
      <c r="K112" s="117"/>
      <c r="M112" s="10"/>
      <c r="N112" s="10"/>
      <c r="O112" s="10"/>
      <c r="P112" s="10"/>
      <c r="R112" s="11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 x14ac:dyDescent="0.25">
      <c r="A113" s="10"/>
      <c r="B113" s="49" t="s">
        <v>144</v>
      </c>
      <c r="C113" s="10"/>
      <c r="D113" s="49" t="s">
        <v>82</v>
      </c>
      <c r="E113" s="10"/>
      <c r="F113" s="20" t="s">
        <v>60</v>
      </c>
      <c r="G113" s="10"/>
      <c r="I113" s="10"/>
      <c r="K113" s="117"/>
      <c r="M113" s="10"/>
      <c r="N113" s="10"/>
      <c r="O113" s="10"/>
      <c r="P113" s="10"/>
      <c r="R113" s="11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 x14ac:dyDescent="0.25">
      <c r="A114" s="10"/>
      <c r="B114" s="49" t="s">
        <v>79</v>
      </c>
      <c r="C114" s="10"/>
      <c r="D114" s="49" t="s">
        <v>31</v>
      </c>
      <c r="E114" s="10"/>
      <c r="F114" s="212"/>
      <c r="G114" s="10"/>
      <c r="I114" s="10"/>
      <c r="K114" s="117"/>
      <c r="M114" s="10"/>
      <c r="N114" s="10"/>
      <c r="O114" s="10"/>
      <c r="P114" s="10"/>
      <c r="R114" s="11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 x14ac:dyDescent="0.25">
      <c r="A115" s="10"/>
      <c r="B115" s="49" t="s">
        <v>88</v>
      </c>
      <c r="C115" s="10"/>
      <c r="D115" s="192" t="s">
        <v>143</v>
      </c>
      <c r="E115" s="10"/>
      <c r="F115" s="20"/>
      <c r="G115" s="10"/>
      <c r="I115" s="10"/>
      <c r="K115" s="117"/>
      <c r="M115" s="10"/>
      <c r="N115" s="10"/>
      <c r="O115" s="10"/>
      <c r="P115" s="10"/>
      <c r="R115" s="11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 x14ac:dyDescent="0.25">
      <c r="A116" s="10"/>
      <c r="B116" s="49" t="s">
        <v>33</v>
      </c>
      <c r="C116" s="10"/>
      <c r="D116" s="49" t="s">
        <v>24</v>
      </c>
      <c r="E116" s="10"/>
      <c r="F116" s="20"/>
      <c r="G116" s="10"/>
      <c r="I116" s="10"/>
      <c r="K116" s="117"/>
      <c r="M116" s="10"/>
      <c r="N116" s="10"/>
      <c r="O116" s="10"/>
      <c r="P116" s="10"/>
      <c r="R116" s="11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 x14ac:dyDescent="0.25">
      <c r="A117" s="10"/>
      <c r="B117" s="49" t="s">
        <v>35</v>
      </c>
      <c r="C117" s="10"/>
      <c r="D117" s="192" t="s">
        <v>146</v>
      </c>
      <c r="E117" s="10"/>
      <c r="F117" s="20"/>
      <c r="G117" s="10"/>
      <c r="I117" s="10"/>
      <c r="K117" s="117"/>
      <c r="M117" s="10"/>
      <c r="N117" s="10"/>
      <c r="O117" s="10"/>
      <c r="P117" s="10"/>
      <c r="R117" s="11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 x14ac:dyDescent="0.25">
      <c r="A118" s="10"/>
      <c r="B118" s="49" t="s">
        <v>148</v>
      </c>
      <c r="C118" s="10"/>
      <c r="D118" s="49" t="s">
        <v>142</v>
      </c>
      <c r="E118" s="10"/>
      <c r="F118" s="20"/>
      <c r="G118" s="10"/>
      <c r="I118" s="10"/>
      <c r="K118" s="117"/>
      <c r="M118" s="10"/>
      <c r="N118" s="10"/>
      <c r="O118" s="10"/>
      <c r="P118" s="10"/>
      <c r="R118" s="11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x14ac:dyDescent="0.25">
      <c r="A119" s="10"/>
      <c r="B119" s="127"/>
      <c r="C119" s="10"/>
      <c r="D119" s="49" t="s">
        <v>129</v>
      </c>
      <c r="E119" s="10"/>
      <c r="F119" s="68" t="str">
        <f>F105&amp; " lag aktivitetsserie"</f>
        <v>7 lag aktivitetsserie</v>
      </c>
      <c r="G119" s="10"/>
      <c r="I119" s="10"/>
      <c r="K119" s="117"/>
      <c r="M119" s="10"/>
      <c r="N119" s="10"/>
      <c r="O119" s="10"/>
      <c r="P119" s="10"/>
      <c r="R119" s="11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x14ac:dyDescent="0.25">
      <c r="A120" s="10"/>
      <c r="B120" s="38"/>
      <c r="C120" s="10"/>
      <c r="D120" s="1" t="s">
        <v>94</v>
      </c>
      <c r="E120" s="10"/>
      <c r="F120" s="79" t="s">
        <v>150</v>
      </c>
      <c r="G120" s="10"/>
      <c r="I120" s="10"/>
      <c r="K120" s="10"/>
      <c r="M120" s="10"/>
      <c r="N120" s="10"/>
      <c r="O120" s="10"/>
      <c r="P120" s="10"/>
      <c r="R120" s="11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x14ac:dyDescent="0.25">
      <c r="A121" s="10"/>
      <c r="B121" s="73" t="s">
        <v>132</v>
      </c>
      <c r="C121" s="10"/>
      <c r="D121" s="1" t="s">
        <v>145</v>
      </c>
      <c r="E121" s="10"/>
      <c r="G121" s="10"/>
      <c r="I121" s="10"/>
      <c r="K121" s="10"/>
      <c r="M121" s="10"/>
      <c r="N121" s="10"/>
      <c r="O121" s="10"/>
      <c r="P121" s="10"/>
      <c r="R121" s="11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x14ac:dyDescent="0.25">
      <c r="A122" s="10"/>
      <c r="B122" s="68" t="s">
        <v>150</v>
      </c>
      <c r="C122" s="10"/>
      <c r="D122" s="1" t="s">
        <v>147</v>
      </c>
      <c r="E122" s="10"/>
      <c r="G122" s="56"/>
      <c r="I122" s="10"/>
      <c r="K122" s="10"/>
      <c r="M122" s="10"/>
      <c r="N122" s="10"/>
      <c r="O122" s="10"/>
      <c r="P122" s="10"/>
      <c r="R122" s="11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x14ac:dyDescent="0.25">
      <c r="A123" s="10"/>
      <c r="B123" s="10"/>
      <c r="C123" s="10"/>
      <c r="D123" s="22"/>
      <c r="E123" s="10"/>
      <c r="F123" s="10"/>
      <c r="G123" s="10"/>
      <c r="I123" s="10"/>
      <c r="K123" s="10"/>
      <c r="L123" s="10"/>
      <c r="M123" s="10"/>
      <c r="N123" s="10"/>
      <c r="O123" s="10"/>
      <c r="P123" s="10"/>
      <c r="R123" s="11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x14ac:dyDescent="0.25">
      <c r="A124" s="10"/>
      <c r="B124" s="10"/>
      <c r="C124" s="10"/>
      <c r="D124" s="158" t="s">
        <v>149</v>
      </c>
      <c r="E124" s="10"/>
      <c r="F124" s="10"/>
      <c r="G124" s="10"/>
      <c r="I124" s="10"/>
      <c r="K124" s="10"/>
      <c r="L124" s="10"/>
      <c r="M124" s="10"/>
      <c r="N124" s="10"/>
      <c r="O124" s="10"/>
      <c r="P124" s="10"/>
      <c r="R124" s="11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x14ac:dyDescent="0.25">
      <c r="A125" s="10"/>
      <c r="B125" s="10"/>
      <c r="C125" s="10"/>
      <c r="D125" s="159" t="s">
        <v>150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7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1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17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17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17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17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s="65" customFormat="1" ht="21" x14ac:dyDescent="0.35">
      <c r="B133" s="65" t="s">
        <v>151</v>
      </c>
      <c r="D133" s="66">
        <f>B136+D136+F136+H136</f>
        <v>46</v>
      </c>
      <c r="E133" s="65" t="s">
        <v>6</v>
      </c>
    </row>
    <row r="134" spans="1:31" ht="25.5" customHeight="1" x14ac:dyDescent="0.3">
      <c r="A134" s="10"/>
      <c r="B134" s="193"/>
      <c r="C134" s="19"/>
      <c r="D134" s="19"/>
      <c r="E134" s="19"/>
      <c r="F134" s="19"/>
      <c r="G134" s="19"/>
      <c r="H134" s="136" t="s">
        <v>152</v>
      </c>
      <c r="I134" s="19"/>
      <c r="J134" s="10"/>
      <c r="K134" s="19"/>
      <c r="L134" s="10"/>
      <c r="M134" s="10"/>
      <c r="N134" s="10"/>
      <c r="O134" s="10"/>
      <c r="P134" s="10"/>
      <c r="Q134" s="10"/>
      <c r="R134"/>
      <c r="S134" s="19"/>
      <c r="T134" s="128"/>
      <c r="U134" s="128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ht="15.75" x14ac:dyDescent="0.25">
      <c r="A135" s="10"/>
      <c r="B135" s="19"/>
      <c r="C135" s="19"/>
      <c r="D135" s="19"/>
      <c r="E135" s="19"/>
      <c r="F135" s="19"/>
      <c r="G135" s="19"/>
      <c r="H135" s="19"/>
      <c r="I135"/>
      <c r="J135" s="19"/>
      <c r="K135" s="19"/>
      <c r="L135"/>
      <c r="M135" s="10"/>
      <c r="N135" s="10"/>
      <c r="O135" s="10"/>
      <c r="P135" s="10"/>
      <c r="Q135" s="10"/>
      <c r="R135" s="10"/>
      <c r="S135" s="10"/>
      <c r="T135" s="128"/>
      <c r="U135" s="128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ht="15.75" x14ac:dyDescent="0.25">
      <c r="A136" s="10"/>
      <c r="B136" s="26">
        <f>COUNTA(B138:B149)</f>
        <v>12</v>
      </c>
      <c r="C136" s="19"/>
      <c r="D136" s="26">
        <f>COUNTA(D138:D148)</f>
        <v>11</v>
      </c>
      <c r="E136" s="19"/>
      <c r="F136" s="26">
        <f>COUNTA((F138:F147))</f>
        <v>10</v>
      </c>
      <c r="G136" s="10"/>
      <c r="H136" s="21">
        <f>COUNTA(H138:H150)</f>
        <v>13</v>
      </c>
      <c r="I136" s="19"/>
      <c r="K136" s="19"/>
      <c r="M136" s="19"/>
      <c r="N136" s="10"/>
      <c r="O136" s="19"/>
      <c r="P136" s="10"/>
      <c r="Q136" s="10"/>
      <c r="R136" s="10"/>
      <c r="S136" s="10"/>
      <c r="T136" s="128"/>
      <c r="U136" s="128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ht="15.75" x14ac:dyDescent="0.25">
      <c r="A137" s="10"/>
      <c r="B137" s="194" t="s">
        <v>153</v>
      </c>
      <c r="C137" s="19"/>
      <c r="D137" s="195" t="s">
        <v>154</v>
      </c>
      <c r="E137" s="19"/>
      <c r="F137" s="196" t="s">
        <v>155</v>
      </c>
      <c r="G137" s="10"/>
      <c r="H137" s="207" t="s">
        <v>156</v>
      </c>
      <c r="I137" s="19"/>
      <c r="K137" s="19"/>
      <c r="M137" s="19"/>
      <c r="N137" s="10"/>
      <c r="O137" s="19"/>
      <c r="P137" s="10"/>
      <c r="Q137" s="10"/>
      <c r="R137" s="10"/>
      <c r="S137" s="10"/>
      <c r="T137" s="128"/>
      <c r="U137" s="128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 ht="15.75" x14ac:dyDescent="0.25">
      <c r="A138" s="10"/>
      <c r="B138" s="1" t="s">
        <v>111</v>
      </c>
      <c r="C138" s="19"/>
      <c r="D138" s="1" t="s">
        <v>20</v>
      </c>
      <c r="E138" s="19"/>
      <c r="F138" s="1" t="s">
        <v>157</v>
      </c>
      <c r="G138" s="10"/>
      <c r="H138" s="1" t="s">
        <v>116</v>
      </c>
      <c r="I138" s="19"/>
      <c r="K138" s="19"/>
      <c r="M138" s="19"/>
      <c r="N138" s="10"/>
      <c r="O138" s="10"/>
      <c r="P138" s="10"/>
      <c r="Q138" s="10"/>
      <c r="R138" s="10"/>
      <c r="S138" s="10"/>
      <c r="T138" s="128"/>
      <c r="U138" s="12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75" x14ac:dyDescent="0.25">
      <c r="A139" s="10"/>
      <c r="B139" s="1" t="s">
        <v>10</v>
      </c>
      <c r="C139" s="19"/>
      <c r="D139" s="1" t="s">
        <v>34</v>
      </c>
      <c r="E139" s="19"/>
      <c r="F139" s="1" t="s">
        <v>158</v>
      </c>
      <c r="G139" s="10"/>
      <c r="H139" s="1" t="s">
        <v>160</v>
      </c>
      <c r="I139" s="19"/>
      <c r="K139" s="10"/>
      <c r="M139" s="19"/>
      <c r="N139" s="10"/>
      <c r="O139" s="10"/>
      <c r="P139" s="10"/>
      <c r="Q139" s="10"/>
      <c r="R139" s="10"/>
      <c r="S139" s="10"/>
      <c r="T139" s="128"/>
      <c r="U139" s="128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75" x14ac:dyDescent="0.25">
      <c r="A140" s="10"/>
      <c r="B140" s="1" t="s">
        <v>13</v>
      </c>
      <c r="C140" s="19"/>
      <c r="D140" s="1" t="s">
        <v>87</v>
      </c>
      <c r="E140" s="19"/>
      <c r="F140" s="1" t="s">
        <v>175</v>
      </c>
      <c r="G140" s="10"/>
      <c r="H140" s="1" t="s">
        <v>162</v>
      </c>
      <c r="I140" s="19"/>
      <c r="K140" s="10"/>
      <c r="M140" s="19"/>
      <c r="N140" s="10"/>
      <c r="O140" s="10"/>
      <c r="P140" s="10"/>
      <c r="Q140" s="10"/>
      <c r="R140" s="10"/>
      <c r="S140" s="10"/>
      <c r="T140" s="128"/>
      <c r="U140" s="128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" customHeight="1" x14ac:dyDescent="0.3">
      <c r="A141" s="10"/>
      <c r="B141" s="1" t="s">
        <v>112</v>
      </c>
      <c r="C141" s="19"/>
      <c r="D141" s="1" t="s">
        <v>163</v>
      </c>
      <c r="E141" s="129"/>
      <c r="F141" s="1" t="s">
        <v>161</v>
      </c>
      <c r="G141" s="10"/>
      <c r="H141" s="1" t="s">
        <v>57</v>
      </c>
      <c r="I141" s="128"/>
      <c r="K141" s="10"/>
      <c r="M141" s="130"/>
      <c r="N141" s="10"/>
      <c r="O141" s="10"/>
      <c r="P141" s="10"/>
      <c r="Q141" s="10"/>
      <c r="R141" s="10"/>
      <c r="S141" s="10"/>
      <c r="T141" s="128"/>
      <c r="U141" s="128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75" x14ac:dyDescent="0.25">
      <c r="A142" s="10"/>
      <c r="B142" s="1" t="s">
        <v>165</v>
      </c>
      <c r="C142" s="19"/>
      <c r="D142" s="1" t="s">
        <v>166</v>
      </c>
      <c r="E142" s="19"/>
      <c r="F142" s="1" t="s">
        <v>164</v>
      </c>
      <c r="G142" s="10"/>
      <c r="H142" s="1" t="s">
        <v>102</v>
      </c>
      <c r="I142" s="10"/>
      <c r="K142" s="10"/>
      <c r="M142" s="19"/>
      <c r="N142" s="10"/>
      <c r="O142" s="10"/>
      <c r="P142" s="10"/>
      <c r="Q142" s="10"/>
      <c r="R142" s="10"/>
      <c r="S142" s="10"/>
      <c r="T142" s="128"/>
      <c r="U142" s="128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75" x14ac:dyDescent="0.25">
      <c r="A143" s="10"/>
      <c r="B143" s="1" t="s">
        <v>168</v>
      </c>
      <c r="C143" s="19"/>
      <c r="D143" s="1" t="s">
        <v>124</v>
      </c>
      <c r="E143" s="193"/>
      <c r="F143" s="1" t="s">
        <v>174</v>
      </c>
      <c r="G143" s="10"/>
      <c r="H143" s="1" t="s">
        <v>67</v>
      </c>
      <c r="I143" s="10"/>
      <c r="K143" s="10"/>
      <c r="M143" s="19"/>
      <c r="N143" s="10"/>
      <c r="O143" s="10"/>
      <c r="P143" s="10"/>
      <c r="Q143" s="10"/>
      <c r="R143" s="10"/>
      <c r="S143" s="10"/>
      <c r="T143" s="128"/>
      <c r="U143" s="128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75" x14ac:dyDescent="0.25">
      <c r="A144" s="10"/>
      <c r="B144" s="1" t="s">
        <v>169</v>
      </c>
      <c r="C144" s="19"/>
      <c r="D144" s="140" t="s">
        <v>38</v>
      </c>
      <c r="E144" s="19"/>
      <c r="F144" s="140" t="s">
        <v>41</v>
      </c>
      <c r="G144" s="10"/>
      <c r="H144" s="1" t="s">
        <v>59</v>
      </c>
      <c r="I144" s="10"/>
      <c r="K144" s="10"/>
      <c r="M144" s="19"/>
      <c r="N144" s="10"/>
      <c r="O144" s="10"/>
      <c r="P144" s="10"/>
      <c r="Q144" s="10"/>
      <c r="R144" s="10"/>
      <c r="S144" s="10"/>
      <c r="T144" s="128"/>
      <c r="U144" s="128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.75" x14ac:dyDescent="0.25">
      <c r="A145" s="10"/>
      <c r="B145" s="1" t="s">
        <v>93</v>
      </c>
      <c r="C145" s="19"/>
      <c r="D145" s="1" t="s">
        <v>170</v>
      </c>
      <c r="E145" s="28"/>
      <c r="F145" s="1" t="s">
        <v>97</v>
      </c>
      <c r="G145" s="10"/>
      <c r="H145" s="1" t="s">
        <v>141</v>
      </c>
      <c r="I145" s="10"/>
      <c r="K145" s="10"/>
      <c r="M145" s="19"/>
      <c r="N145" s="10"/>
      <c r="O145" s="10"/>
      <c r="P145" s="10"/>
      <c r="Q145" s="10"/>
      <c r="R145" s="10"/>
      <c r="S145" s="10"/>
      <c r="T145" s="128"/>
      <c r="U145" s="128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75" x14ac:dyDescent="0.25">
      <c r="A146" s="10"/>
      <c r="B146" s="1" t="s">
        <v>172</v>
      </c>
      <c r="C146" s="19"/>
      <c r="D146" s="1" t="s">
        <v>459</v>
      </c>
      <c r="E146" s="29"/>
      <c r="F146" s="1" t="s">
        <v>171</v>
      </c>
      <c r="G146" s="10"/>
      <c r="H146" s="1" t="s">
        <v>60</v>
      </c>
      <c r="I146" s="10"/>
      <c r="K146" s="19"/>
      <c r="M146" s="19"/>
      <c r="N146" s="10"/>
      <c r="O146" s="10"/>
      <c r="P146" s="10"/>
      <c r="Q146" s="10"/>
      <c r="R146" s="10"/>
      <c r="S146" s="10"/>
      <c r="T146" s="128"/>
      <c r="U146" s="128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75" x14ac:dyDescent="0.25">
      <c r="A147" s="10"/>
      <c r="B147" s="1" t="s">
        <v>35</v>
      </c>
      <c r="C147" s="19"/>
      <c r="D147" s="33" t="s">
        <v>173</v>
      </c>
      <c r="E147" s="19"/>
      <c r="F147" s="1" t="s">
        <v>460</v>
      </c>
      <c r="G147" s="10"/>
      <c r="H147" s="1" t="s">
        <v>127</v>
      </c>
      <c r="I147" s="10"/>
      <c r="K147" s="19"/>
      <c r="M147" s="19"/>
      <c r="N147" s="10"/>
      <c r="O147" s="10"/>
      <c r="P147" s="10"/>
      <c r="Q147" s="10"/>
      <c r="R147" s="10"/>
      <c r="S147" s="10"/>
      <c r="T147" s="128"/>
      <c r="U147" s="128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ht="15.75" x14ac:dyDescent="0.25">
      <c r="A148" s="10"/>
      <c r="B148" s="1" t="s">
        <v>94</v>
      </c>
      <c r="C148" s="19"/>
      <c r="D148" s="1" t="s">
        <v>167</v>
      </c>
      <c r="E148" s="19"/>
      <c r="F148" s="212"/>
      <c r="G148" s="10"/>
      <c r="H148" s="1" t="s">
        <v>66</v>
      </c>
      <c r="I148" s="10"/>
      <c r="K148" s="19"/>
      <c r="M148" s="19"/>
      <c r="N148" s="10"/>
      <c r="O148" s="10"/>
      <c r="P148" s="10"/>
      <c r="Q148" s="10"/>
      <c r="R148" s="10"/>
      <c r="S148" s="10"/>
      <c r="T148" s="128"/>
      <c r="U148" s="128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ht="15.75" x14ac:dyDescent="0.25">
      <c r="A149" s="10"/>
      <c r="B149" s="1" t="s">
        <v>148</v>
      </c>
      <c r="C149" s="19"/>
      <c r="D149" s="133" t="str">
        <f>D136&amp;" lag enkeltserie"</f>
        <v>11 lag enkeltserie</v>
      </c>
      <c r="E149" s="29"/>
      <c r="F149" s="133" t="str">
        <f>F136&amp;" lag enkeltserie"</f>
        <v>10 lag enkeltserie</v>
      </c>
      <c r="G149" s="10"/>
      <c r="H149" s="1" t="s">
        <v>159</v>
      </c>
      <c r="I149" s="10"/>
      <c r="K149" s="19"/>
      <c r="M149"/>
      <c r="O149" s="10"/>
      <c r="P149" s="10"/>
      <c r="Q149" s="10"/>
      <c r="R149" s="10"/>
      <c r="S149" s="10"/>
      <c r="T149" s="128"/>
      <c r="U149" s="128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ht="15.75" x14ac:dyDescent="0.25">
      <c r="A150" s="10"/>
      <c r="B150" s="132" t="str">
        <f>B136&amp;" lag dobbeltserie"</f>
        <v>12 lag dobbeltserie</v>
      </c>
      <c r="C150" s="19"/>
      <c r="D150" s="134" t="str">
        <f>(D136-1)*1&amp;" kamper"</f>
        <v>10 kamper</v>
      </c>
      <c r="E150" s="29"/>
      <c r="F150" s="134" t="str">
        <f>(F136-1)*1&amp;" kamper"</f>
        <v>9 kamper</v>
      </c>
      <c r="G150" s="10"/>
      <c r="H150" s="206" t="s">
        <v>68</v>
      </c>
      <c r="I150" s="10"/>
      <c r="K150" s="19"/>
      <c r="M150"/>
      <c r="N150" s="10"/>
      <c r="O150" s="10"/>
      <c r="P150" s="10"/>
      <c r="Q150" s="10"/>
      <c r="R150" s="10"/>
      <c r="S150" s="10"/>
      <c r="T150" s="128"/>
      <c r="U150" s="128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ht="30" x14ac:dyDescent="0.25">
      <c r="A151" s="10"/>
      <c r="B151" s="132" t="str">
        <f>(B136-1)*2&amp;" kamper"</f>
        <v>22 kamper</v>
      </c>
      <c r="C151" s="19"/>
      <c r="D151" s="197" t="s">
        <v>176</v>
      </c>
      <c r="E151" s="19"/>
      <c r="F151" s="197" t="s">
        <v>176</v>
      </c>
      <c r="G151" s="10"/>
      <c r="H151" s="208" t="str">
        <f>H136&amp;" lag enkeltserie"</f>
        <v>13 lag enkeltserie</v>
      </c>
      <c r="I151" s="10"/>
      <c r="K151" s="10"/>
      <c r="M151"/>
      <c r="N151" s="10"/>
      <c r="O151" s="10"/>
      <c r="P151" s="19"/>
      <c r="Q151" s="10"/>
      <c r="R151" s="10"/>
      <c r="S151" s="19"/>
      <c r="T151" s="128"/>
      <c r="U151" s="128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ht="18.75" customHeight="1" x14ac:dyDescent="0.25">
      <c r="A152" s="10"/>
      <c r="B152" s="216" t="s">
        <v>178</v>
      </c>
      <c r="C152" s="19"/>
      <c r="D152" s="197"/>
      <c r="E152" s="19"/>
      <c r="F152" s="197"/>
      <c r="G152" s="10"/>
      <c r="H152" s="209" t="str">
        <f>(H136-1)*1&amp;" kamper"</f>
        <v>12 kamper</v>
      </c>
      <c r="I152" s="10"/>
      <c r="J152" s="10"/>
      <c r="K152" s="10"/>
      <c r="M152"/>
      <c r="N152" s="10"/>
      <c r="O152" s="5"/>
      <c r="P152" s="19"/>
      <c r="Q152"/>
      <c r="R152" s="10"/>
      <c r="S152" s="19"/>
      <c r="T152" s="128"/>
      <c r="U152" s="128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customFormat="1" ht="30" customHeight="1" x14ac:dyDescent="0.25">
      <c r="C153" s="19"/>
      <c r="D153" s="179" t="s">
        <v>179</v>
      </c>
      <c r="E153" s="19"/>
      <c r="F153" s="179" t="s">
        <v>179</v>
      </c>
      <c r="H153" s="214" t="s">
        <v>462</v>
      </c>
      <c r="J153" s="10"/>
      <c r="K153" s="10"/>
      <c r="L153" s="16"/>
      <c r="N153" s="10"/>
      <c r="O153" s="5"/>
      <c r="P153" s="19"/>
      <c r="S153" s="19"/>
      <c r="T153" s="128"/>
      <c r="U153" s="128"/>
      <c r="AA153" s="5"/>
    </row>
    <row r="154" spans="1:31" customFormat="1" ht="15.75" x14ac:dyDescent="0.25">
      <c r="C154" s="19"/>
      <c r="E154" s="19"/>
      <c r="F154" s="10"/>
      <c r="H154" s="213"/>
      <c r="I154" s="19"/>
      <c r="J154" s="16"/>
      <c r="K154" s="10"/>
      <c r="L154" s="16"/>
      <c r="N154" s="10"/>
      <c r="O154" s="5"/>
      <c r="P154" s="19"/>
      <c r="S154" s="19"/>
      <c r="T154" s="128"/>
      <c r="U154" s="128"/>
      <c r="AA154" s="31"/>
      <c r="AC154" s="5"/>
      <c r="AD154" s="19"/>
      <c r="AE154" s="5"/>
    </row>
    <row r="155" spans="1:31" customFormat="1" ht="15.75" x14ac:dyDescent="0.25">
      <c r="C155" s="19"/>
      <c r="D155" s="10"/>
      <c r="E155" s="19"/>
      <c r="F155" s="10"/>
      <c r="G155" s="19"/>
      <c r="H155" s="215" t="s">
        <v>193</v>
      </c>
      <c r="I155" s="19"/>
      <c r="J155" s="16"/>
      <c r="K155" s="10"/>
      <c r="L155" s="16"/>
      <c r="N155" s="10"/>
      <c r="O155" s="5"/>
      <c r="P155" s="19"/>
      <c r="S155" s="19"/>
      <c r="T155" s="128"/>
      <c r="U155" s="128"/>
      <c r="AC155" s="31"/>
      <c r="AD155" s="19"/>
      <c r="AE155" s="31"/>
    </row>
    <row r="156" spans="1:31" customFormat="1" ht="15.75" x14ac:dyDescent="0.25">
      <c r="C156" s="128"/>
      <c r="D156" s="10"/>
      <c r="E156" s="128"/>
      <c r="F156" s="128"/>
      <c r="G156" s="128"/>
      <c r="H156" s="16"/>
      <c r="I156" s="128"/>
      <c r="J156" s="10"/>
      <c r="K156" s="10"/>
      <c r="L156" s="16"/>
      <c r="N156" s="10"/>
      <c r="O156" s="5"/>
      <c r="P156" s="128"/>
      <c r="S156" s="128"/>
      <c r="T156" s="128"/>
      <c r="U156" s="128"/>
      <c r="AC156" s="31"/>
      <c r="AD156" s="19"/>
      <c r="AE156" s="31"/>
    </row>
    <row r="157" spans="1:31" ht="18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/>
      <c r="N157" s="19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/>
      <c r="AB157" s="10"/>
      <c r="AC157" s="31"/>
      <c r="AD157" s="19"/>
      <c r="AE157" s="31"/>
    </row>
    <row r="158" spans="1:31" ht="18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/>
      <c r="N158" s="19"/>
      <c r="O158" s="5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/>
      <c r="AB158" s="10"/>
      <c r="AC158" s="31"/>
      <c r="AD158" s="19"/>
      <c r="AE158" s="31"/>
    </row>
    <row r="159" spans="1:31" x14ac:dyDescent="0.25">
      <c r="A159" s="10"/>
      <c r="B159" s="10"/>
      <c r="C159" s="10"/>
      <c r="D159" s="10"/>
      <c r="E159" s="10"/>
      <c r="F159" s="4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30"/>
      <c r="AD159" s="10"/>
      <c r="AE159" s="10"/>
    </row>
    <row r="160" spans="1:31" s="62" customFormat="1" ht="21" x14ac:dyDescent="0.35">
      <c r="B160" s="62" t="s">
        <v>180</v>
      </c>
      <c r="D160" s="62">
        <f>B163+D163+F163</f>
        <v>31</v>
      </c>
      <c r="E160" s="62" t="s">
        <v>6</v>
      </c>
    </row>
    <row r="161" spans="1:31" ht="18.75" x14ac:dyDescent="0.3">
      <c r="A161" s="10"/>
      <c r="B161" s="2"/>
      <c r="C161" s="10"/>
      <c r="D161" s="2"/>
      <c r="E161" s="10"/>
      <c r="F161" s="10"/>
      <c r="G161" s="10"/>
      <c r="H161" s="113"/>
      <c r="I161" s="57"/>
      <c r="J161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 ht="18.75" x14ac:dyDescent="0.3">
      <c r="A162" s="10"/>
      <c r="B162" s="10"/>
      <c r="C162" s="10"/>
      <c r="D162" s="2"/>
      <c r="E162" s="10"/>
      <c r="F162" s="113" t="s">
        <v>49</v>
      </c>
      <c r="G162" s="10"/>
      <c r="H162" s="10"/>
      <c r="I162" s="18"/>
      <c r="J162" s="10"/>
      <c r="K162" s="10"/>
      <c r="L162" s="18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 x14ac:dyDescent="0.25">
      <c r="A163" s="10"/>
      <c r="B163" s="21">
        <f>COUNTA(B165:B176)</f>
        <v>11</v>
      </c>
      <c r="C163" s="10"/>
      <c r="D163" s="5">
        <f>COUNTA(D165:D177)</f>
        <v>13</v>
      </c>
      <c r="E163" s="10"/>
      <c r="F163" s="5">
        <f>COUNTA(F165:F174)</f>
        <v>7</v>
      </c>
      <c r="G163" s="10"/>
      <c r="H163" s="10"/>
      <c r="I163" s="24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 x14ac:dyDescent="0.25">
      <c r="A164" s="10"/>
      <c r="B164" s="72" t="s">
        <v>181</v>
      </c>
      <c r="C164" s="10"/>
      <c r="D164" s="77" t="s">
        <v>182</v>
      </c>
      <c r="E164" s="10"/>
      <c r="F164" s="120" t="s">
        <v>183</v>
      </c>
      <c r="G164" s="10"/>
      <c r="H164" s="10"/>
      <c r="I164" s="58"/>
      <c r="J164" s="10"/>
      <c r="K164" s="10"/>
      <c r="L164" s="10"/>
      <c r="M164" s="10"/>
      <c r="N164" s="10"/>
      <c r="O164" s="10"/>
      <c r="P164" s="10"/>
      <c r="Q164" s="10"/>
      <c r="R164" s="10"/>
      <c r="S164" s="18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x14ac:dyDescent="0.25">
      <c r="A165" s="10"/>
      <c r="B165" s="1" t="s">
        <v>111</v>
      </c>
      <c r="C165" s="10"/>
      <c r="D165" s="1" t="s">
        <v>74</v>
      </c>
      <c r="E165" s="10"/>
      <c r="F165" s="1" t="s">
        <v>55</v>
      </c>
      <c r="G165" s="10"/>
      <c r="H165" s="10"/>
      <c r="I165" s="59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34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 x14ac:dyDescent="0.25">
      <c r="A166" s="10"/>
      <c r="B166" s="1" t="s">
        <v>184</v>
      </c>
      <c r="C166" s="10"/>
      <c r="D166" s="1" t="s">
        <v>14</v>
      </c>
      <c r="E166" s="10"/>
      <c r="F166" s="1" t="s">
        <v>185</v>
      </c>
      <c r="G166" s="10"/>
      <c r="H166" s="10"/>
      <c r="I166" s="18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 x14ac:dyDescent="0.25">
      <c r="A167" s="10"/>
      <c r="B167" s="1" t="s">
        <v>13</v>
      </c>
      <c r="C167" s="10"/>
      <c r="D167" s="1" t="s">
        <v>157</v>
      </c>
      <c r="E167" s="10"/>
      <c r="F167" s="1" t="s">
        <v>186</v>
      </c>
      <c r="G167" s="10"/>
      <c r="H167" s="10"/>
      <c r="I167" s="18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x14ac:dyDescent="0.25">
      <c r="A168" s="10"/>
      <c r="B168" s="1" t="s">
        <v>58</v>
      </c>
      <c r="C168" s="10"/>
      <c r="D168" s="1" t="s">
        <v>21</v>
      </c>
      <c r="E168" s="10"/>
      <c r="F168" s="1" t="s">
        <v>190</v>
      </c>
      <c r="G168" s="10"/>
      <c r="H168" s="10"/>
      <c r="I168" s="18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x14ac:dyDescent="0.25">
      <c r="A169" s="10"/>
      <c r="B169" s="1" t="s">
        <v>188</v>
      </c>
      <c r="C169" s="10"/>
      <c r="D169" s="1" t="s">
        <v>189</v>
      </c>
      <c r="E169" s="10"/>
      <c r="F169" s="1" t="s">
        <v>187</v>
      </c>
      <c r="G169" s="10"/>
      <c r="H169" s="10"/>
      <c r="I169" s="5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8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x14ac:dyDescent="0.25">
      <c r="A170" s="10"/>
      <c r="B170" s="1" t="s">
        <v>85</v>
      </c>
      <c r="C170" s="10"/>
      <c r="D170" s="1" t="s">
        <v>28</v>
      </c>
      <c r="E170" s="10"/>
      <c r="F170" s="1" t="s">
        <v>458</v>
      </c>
      <c r="G170" s="10"/>
      <c r="H170" s="10"/>
      <c r="I170" s="5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8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x14ac:dyDescent="0.25">
      <c r="A171" s="10"/>
      <c r="B171" s="1" t="s">
        <v>119</v>
      </c>
      <c r="C171" s="10"/>
      <c r="D171" s="1" t="s">
        <v>27</v>
      </c>
      <c r="E171" s="10"/>
      <c r="F171" s="1" t="s">
        <v>103</v>
      </c>
      <c r="G171" s="10"/>
      <c r="H171" s="10"/>
      <c r="I171" s="18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x14ac:dyDescent="0.25">
      <c r="A172" s="10"/>
      <c r="B172" s="1" t="s">
        <v>191</v>
      </c>
      <c r="C172" s="10"/>
      <c r="D172" s="1" t="s">
        <v>124</v>
      </c>
      <c r="E172" s="10"/>
      <c r="F172" s="22"/>
      <c r="G172" s="10"/>
      <c r="H172" s="10"/>
      <c r="I172" s="1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 x14ac:dyDescent="0.25">
      <c r="A173" s="10"/>
      <c r="B173" s="1" t="s">
        <v>93</v>
      </c>
      <c r="C173" s="10"/>
      <c r="D173" s="1" t="s">
        <v>192</v>
      </c>
      <c r="E173" s="10"/>
      <c r="F173" s="95"/>
      <c r="G173" s="10"/>
      <c r="H173" s="10"/>
      <c r="I173" s="18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x14ac:dyDescent="0.25">
      <c r="A174" s="10"/>
      <c r="B174" s="1" t="s">
        <v>172</v>
      </c>
      <c r="C174" s="10"/>
      <c r="D174" s="1" t="s">
        <v>93</v>
      </c>
      <c r="E174" s="10"/>
      <c r="F174" s="91"/>
      <c r="G174" s="10"/>
      <c r="H174" s="10"/>
      <c r="I174" s="18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24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x14ac:dyDescent="0.25">
      <c r="A175" s="10"/>
      <c r="B175" s="1" t="s">
        <v>148</v>
      </c>
      <c r="C175" s="10"/>
      <c r="D175" s="1" t="s">
        <v>167</v>
      </c>
      <c r="E175" s="10"/>
      <c r="F175" s="198" t="str">
        <f>F163&amp; " lag Trippel serie"</f>
        <v>7 lag Trippel serie</v>
      </c>
      <c r="G175" s="10"/>
      <c r="H175" s="10"/>
      <c r="I175" s="53"/>
      <c r="J175" s="10"/>
      <c r="K175" s="10"/>
      <c r="L175" s="10"/>
      <c r="M175" s="32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x14ac:dyDescent="0.25">
      <c r="A176" s="10"/>
      <c r="B176" s="1"/>
      <c r="C176" s="10"/>
      <c r="D176" s="1" t="s">
        <v>94</v>
      </c>
      <c r="E176" s="10"/>
      <c r="F176" s="119" t="str">
        <f>(F163-1)*3&amp;" kamper"</f>
        <v>18 kamper</v>
      </c>
      <c r="G176" s="10"/>
      <c r="H176" s="10"/>
      <c r="I176" s="10"/>
      <c r="J176" s="10"/>
      <c r="K176" s="27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x14ac:dyDescent="0.25">
      <c r="A177" s="10"/>
      <c r="B177" s="22"/>
      <c r="C177" s="10"/>
      <c r="D177" s="91" t="s">
        <v>98</v>
      </c>
      <c r="E177" s="10"/>
      <c r="F177" s="137" t="s">
        <v>193</v>
      </c>
      <c r="G177" s="10"/>
      <c r="H177" s="10"/>
      <c r="I177" s="10"/>
      <c r="J177" s="10"/>
      <c r="K177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x14ac:dyDescent="0.25">
      <c r="A178" s="10"/>
      <c r="B178" s="73" t="str">
        <f>B163&amp;" lag dobbeltserie"</f>
        <v>11 lag dobbeltserie</v>
      </c>
      <c r="C178" s="10"/>
      <c r="D178" s="2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x14ac:dyDescent="0.25">
      <c r="A179" s="10"/>
      <c r="B179" s="68" t="str">
        <f>(B163-1)*2&amp;" kamper"</f>
        <v>20 kamper</v>
      </c>
      <c r="C179" s="10"/>
      <c r="D179" s="75" t="str">
        <f>D163&amp;" lag - enkeltSerie"</f>
        <v>13 lag - enkeltSerie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x14ac:dyDescent="0.25">
      <c r="A180" s="10"/>
      <c r="B180" s="137" t="s">
        <v>194</v>
      </c>
      <c r="C180" s="10"/>
      <c r="D180" s="75" t="str">
        <f>(D163-1)*1&amp;" kamper"</f>
        <v>12 kamper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ht="35.25" customHeight="1" x14ac:dyDescent="0.25">
      <c r="A181" s="10"/>
      <c r="B181" s="10"/>
      <c r="C181" s="10"/>
      <c r="D181" s="175" t="s">
        <v>176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 x14ac:dyDescent="0.25">
      <c r="A182" s="10"/>
      <c r="B182" s="10"/>
      <c r="C182" s="10"/>
      <c r="D182" s="179" t="s">
        <v>179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x14ac:dyDescent="0.25">
      <c r="A183" s="10"/>
      <c r="B183" s="10"/>
      <c r="C183" s="10"/>
      <c r="D183" s="10"/>
      <c r="E183" s="10"/>
      <c r="F183" s="21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s="62" customFormat="1" ht="21" x14ac:dyDescent="0.35">
      <c r="B185" s="62" t="s">
        <v>195</v>
      </c>
      <c r="F185" s="62">
        <f>B187</f>
        <v>8</v>
      </c>
      <c r="G185" s="62" t="s">
        <v>6</v>
      </c>
      <c r="P185" s="62" t="e">
        <f>#REF!</f>
        <v>#REF!</v>
      </c>
    </row>
    <row r="186" spans="1:31" ht="18.75" x14ac:dyDescent="0.3">
      <c r="A186" s="10"/>
      <c r="B186" s="47"/>
      <c r="C186" s="47"/>
      <c r="D186" s="47"/>
      <c r="E186" s="10"/>
      <c r="F186" s="47"/>
      <c r="G186" s="10"/>
      <c r="H186" s="47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x14ac:dyDescent="0.25">
      <c r="A187" s="10"/>
      <c r="B187" s="21">
        <f>COUNTA( B189:B197)</f>
        <v>8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x14ac:dyDescent="0.25">
      <c r="A188" s="10"/>
      <c r="B188" s="72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 ht="14.45" customHeight="1" x14ac:dyDescent="0.25">
      <c r="A189" s="10"/>
      <c r="B189" s="20" t="s">
        <v>111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x14ac:dyDescent="0.25">
      <c r="A190" s="10"/>
      <c r="B190" s="20" t="s">
        <v>196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x14ac:dyDescent="0.25">
      <c r="A191" s="10"/>
      <c r="B191" s="20" t="s">
        <v>197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 x14ac:dyDescent="0.25">
      <c r="A192" s="10"/>
      <c r="B192" s="20" t="s">
        <v>102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8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 x14ac:dyDescent="0.25">
      <c r="A193" s="10"/>
      <c r="B193" s="20" t="s">
        <v>119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x14ac:dyDescent="0.25">
      <c r="A194" s="10"/>
      <c r="B194" s="20" t="s">
        <v>93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 x14ac:dyDescent="0.25">
      <c r="A195" s="10"/>
      <c r="B195" s="20" t="s">
        <v>198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 x14ac:dyDescent="0.25">
      <c r="A196" s="10"/>
      <c r="B196" s="20" t="s">
        <v>199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 x14ac:dyDescent="0.25">
      <c r="A197" s="10"/>
      <c r="B197" s="22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 x14ac:dyDescent="0.25">
      <c r="A198" s="10"/>
      <c r="B198" s="73" t="str">
        <f>B187&amp;" lag - dobbelt serie"</f>
        <v>8 lag - dobbelt serie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 x14ac:dyDescent="0.25">
      <c r="A199" s="10"/>
      <c r="B199" s="121" t="str">
        <f>(B187-1)*2&amp;" kamper"</f>
        <v>14 kamper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 x14ac:dyDescent="0.25">
      <c r="A201" s="10"/>
      <c r="B201" s="137" t="s">
        <v>194</v>
      </c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 s="232" customFormat="1" ht="27" customHeight="1" x14ac:dyDescent="0.25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  <c r="AB205" s="231"/>
      <c r="AC205" s="231"/>
      <c r="AD205" s="231"/>
      <c r="AE205" s="231"/>
    </row>
    <row r="206" spans="1:3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</sheetData>
  <sortState xmlns:xlrd2="http://schemas.microsoft.com/office/spreadsheetml/2017/richdata2" ref="F165:F171">
    <sortCondition ref="F165:F171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71" max="16383" man="1"/>
    <brk id="101" max="16383" man="1"/>
    <brk id="174" max="16383" man="1"/>
    <brk id="222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9"/>
  <sheetViews>
    <sheetView topLeftCell="A321" zoomScaleNormal="100" zoomScalePageLayoutView="80" workbookViewId="0">
      <selection activeCell="F315" sqref="F315"/>
    </sheetView>
  </sheetViews>
  <sheetFormatPr baseColWidth="10" defaultColWidth="11.42578125" defaultRowHeight="15" customHeight="1" x14ac:dyDescent="0.25"/>
  <cols>
    <col min="1" max="1" width="7.140625" style="11" customWidth="1"/>
    <col min="2" max="2" width="36.140625" style="11" bestFit="1" customWidth="1"/>
    <col min="3" max="3" width="3.85546875" style="11" customWidth="1"/>
    <col min="4" max="4" width="35.140625" style="11" bestFit="1" customWidth="1"/>
    <col min="5" max="5" width="3.85546875" style="11" customWidth="1"/>
    <col min="6" max="6" width="33.140625" style="11" bestFit="1" customWidth="1"/>
    <col min="7" max="7" width="4" style="11" customWidth="1"/>
    <col min="8" max="8" width="33.42578125" style="11" bestFit="1" customWidth="1"/>
    <col min="9" max="9" width="3.85546875" style="11" customWidth="1"/>
    <col min="10" max="10" width="34.42578125" customWidth="1"/>
    <col min="11" max="11" width="3.85546875" style="11" customWidth="1"/>
    <col min="12" max="12" width="29.5703125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7.42578125" style="11" customWidth="1"/>
    <col min="17" max="17" width="4.140625" style="35" customWidth="1"/>
    <col min="18" max="18" width="25.42578125" style="11" customWidth="1"/>
    <col min="19" max="19" width="27.7109375" style="11" customWidth="1"/>
    <col min="20" max="20" width="21.140625" style="11" customWidth="1"/>
    <col min="21" max="21" width="26.140625" style="11" customWidth="1"/>
    <col min="22" max="22" width="22.42578125" style="11" customWidth="1"/>
    <col min="23" max="16384" width="11.42578125" style="11"/>
  </cols>
  <sheetData>
    <row r="1" spans="1:26" s="64" customFormat="1" ht="21" x14ac:dyDescent="0.35">
      <c r="B1" s="62" t="s">
        <v>200</v>
      </c>
      <c r="D1" s="62">
        <f>B3+D3+F3+H3+J3+L3+N3+P3+R3</f>
        <v>128</v>
      </c>
      <c r="E1" s="62" t="s">
        <v>6</v>
      </c>
    </row>
    <row r="2" spans="1:26" s="183" customFormat="1" ht="21" x14ac:dyDescent="0.35">
      <c r="J2" s="184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6" x14ac:dyDescent="0.25">
      <c r="A3" s="10"/>
      <c r="B3" s="21">
        <f>COUNTA(B5:B24)</f>
        <v>20</v>
      </c>
      <c r="C3" s="2"/>
      <c r="D3" s="21">
        <f>COUNTA(D5:D22)</f>
        <v>18</v>
      </c>
      <c r="E3" s="2"/>
      <c r="F3" s="21">
        <f>COUNTA(F5:F33)</f>
        <v>20</v>
      </c>
      <c r="G3" s="10"/>
      <c r="H3" s="5">
        <f>COUNTA(H5:H33)</f>
        <v>19</v>
      </c>
      <c r="I3"/>
      <c r="J3" s="21">
        <f>COUNTA(J5:J23)</f>
        <v>19</v>
      </c>
      <c r="K3"/>
      <c r="L3" s="5">
        <f>COUNTA(L5:L23)</f>
        <v>12</v>
      </c>
      <c r="M3" s="10"/>
      <c r="N3" s="21">
        <f>COUNTA(N5:N16)</f>
        <v>7</v>
      </c>
      <c r="O3" s="10"/>
      <c r="P3" s="21">
        <f>COUNTA(P5:P16)</f>
        <v>6</v>
      </c>
      <c r="Q3" s="10"/>
      <c r="R3" s="21">
        <f>COUNTA(R5:R14)</f>
        <v>7</v>
      </c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70" t="s">
        <v>201</v>
      </c>
      <c r="C4" s="10"/>
      <c r="D4" s="70" t="s">
        <v>202</v>
      </c>
      <c r="E4" s="10"/>
      <c r="F4" s="70" t="s">
        <v>203</v>
      </c>
      <c r="G4" s="10"/>
      <c r="H4" s="69" t="s">
        <v>204</v>
      </c>
      <c r="I4"/>
      <c r="J4" s="121" t="s">
        <v>205</v>
      </c>
      <c r="K4"/>
      <c r="L4" s="121" t="s">
        <v>206</v>
      </c>
      <c r="M4" s="10"/>
      <c r="N4" s="69" t="s">
        <v>207</v>
      </c>
      <c r="O4" s="10"/>
      <c r="P4" s="69" t="s">
        <v>208</v>
      </c>
      <c r="Q4" s="10"/>
      <c r="R4" s="69" t="s">
        <v>209</v>
      </c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"/>
      <c r="B5" s="49" t="s">
        <v>10</v>
      </c>
      <c r="C5" s="10"/>
      <c r="D5" s="49" t="s">
        <v>239</v>
      </c>
      <c r="E5" s="10"/>
      <c r="F5" s="49" t="s">
        <v>210</v>
      </c>
      <c r="G5" s="10"/>
      <c r="H5" s="20" t="s">
        <v>211</v>
      </c>
      <c r="I5"/>
      <c r="J5" s="49" t="s">
        <v>111</v>
      </c>
      <c r="K5"/>
      <c r="L5" s="165" t="s">
        <v>212</v>
      </c>
      <c r="M5" s="10"/>
      <c r="N5" s="20" t="s">
        <v>57</v>
      </c>
      <c r="O5" s="10"/>
      <c r="P5" s="20" t="s">
        <v>58</v>
      </c>
      <c r="Q5" s="10"/>
      <c r="R5" s="20" t="s">
        <v>217</v>
      </c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49" t="s">
        <v>13</v>
      </c>
      <c r="C6" s="10"/>
      <c r="D6" s="49" t="s">
        <v>243</v>
      </c>
      <c r="E6" s="10"/>
      <c r="F6" s="49" t="s">
        <v>214</v>
      </c>
      <c r="G6" s="10"/>
      <c r="H6" s="114" t="s">
        <v>218</v>
      </c>
      <c r="I6"/>
      <c r="J6" s="49" t="s">
        <v>14</v>
      </c>
      <c r="K6"/>
      <c r="L6" s="49" t="s">
        <v>212</v>
      </c>
      <c r="M6" s="10"/>
      <c r="N6" s="20" t="s">
        <v>216</v>
      </c>
      <c r="O6" s="10"/>
      <c r="P6" s="20" t="s">
        <v>213</v>
      </c>
      <c r="Q6" s="10"/>
      <c r="R6" s="20" t="s">
        <v>59</v>
      </c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0"/>
      <c r="B7" s="114" t="s">
        <v>157</v>
      </c>
      <c r="C7" s="10"/>
      <c r="D7" s="114" t="s">
        <v>17</v>
      </c>
      <c r="E7" s="10"/>
      <c r="F7" s="49" t="s">
        <v>9</v>
      </c>
      <c r="G7" s="10"/>
      <c r="H7" s="114" t="s">
        <v>225</v>
      </c>
      <c r="I7"/>
      <c r="J7" s="49" t="s">
        <v>242</v>
      </c>
      <c r="K7"/>
      <c r="L7" s="49" t="s">
        <v>220</v>
      </c>
      <c r="M7" s="10"/>
      <c r="N7" s="20" t="s">
        <v>221</v>
      </c>
      <c r="O7" s="12"/>
      <c r="P7" s="20" t="s">
        <v>64</v>
      </c>
      <c r="Q7" s="10"/>
      <c r="R7" s="20" t="s">
        <v>127</v>
      </c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0"/>
      <c r="B8" s="49" t="s">
        <v>18</v>
      </c>
      <c r="C8" s="10"/>
      <c r="D8" s="49" t="s">
        <v>20</v>
      </c>
      <c r="E8" s="10"/>
      <c r="F8" s="49" t="s">
        <v>224</v>
      </c>
      <c r="G8" s="10"/>
      <c r="H8" s="49" t="s">
        <v>75</v>
      </c>
      <c r="I8"/>
      <c r="J8" s="49" t="s">
        <v>246</v>
      </c>
      <c r="K8"/>
      <c r="L8" s="49" t="s">
        <v>226</v>
      </c>
      <c r="M8" s="10"/>
      <c r="N8" s="20" t="s">
        <v>141</v>
      </c>
      <c r="O8" s="10"/>
      <c r="P8" s="20" t="s">
        <v>67</v>
      </c>
      <c r="Q8" s="18"/>
      <c r="R8" s="20" t="s">
        <v>65</v>
      </c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14" t="s">
        <v>21</v>
      </c>
      <c r="C9" s="10"/>
      <c r="D9" s="49" t="s">
        <v>158</v>
      </c>
      <c r="E9" s="10"/>
      <c r="F9" s="49" t="s">
        <v>229</v>
      </c>
      <c r="G9" s="10"/>
      <c r="H9" s="49" t="s">
        <v>235</v>
      </c>
      <c r="I9"/>
      <c r="J9" s="49" t="s">
        <v>31</v>
      </c>
      <c r="K9"/>
      <c r="L9" s="49" t="s">
        <v>192</v>
      </c>
      <c r="M9" s="10"/>
      <c r="N9" s="20" t="s">
        <v>231</v>
      </c>
      <c r="O9" s="10"/>
      <c r="P9" s="20" t="s">
        <v>106</v>
      </c>
      <c r="Q9" s="10"/>
      <c r="R9" s="20" t="s">
        <v>232</v>
      </c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49" t="s">
        <v>257</v>
      </c>
      <c r="C10" s="10"/>
      <c r="D10" s="49" t="s">
        <v>223</v>
      </c>
      <c r="E10" s="10"/>
      <c r="F10" s="49" t="s">
        <v>234</v>
      </c>
      <c r="G10" s="10"/>
      <c r="H10" s="49" t="s">
        <v>238</v>
      </c>
      <c r="I10"/>
      <c r="J10" s="49" t="s">
        <v>124</v>
      </c>
      <c r="K10"/>
      <c r="L10" s="49" t="s">
        <v>33</v>
      </c>
      <c r="M10" s="10"/>
      <c r="N10" s="20" t="s">
        <v>60</v>
      </c>
      <c r="O10" s="10"/>
      <c r="P10" s="20" t="s">
        <v>69</v>
      </c>
      <c r="Q10" s="10"/>
      <c r="R10" s="20" t="s">
        <v>236</v>
      </c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49" t="s">
        <v>222</v>
      </c>
      <c r="C11" s="10"/>
      <c r="D11" s="114" t="s">
        <v>228</v>
      </c>
      <c r="E11" s="10"/>
      <c r="F11" s="49" t="s">
        <v>16</v>
      </c>
      <c r="G11" s="10"/>
      <c r="H11" s="49" t="s">
        <v>144</v>
      </c>
      <c r="I11"/>
      <c r="J11" s="49" t="s">
        <v>92</v>
      </c>
      <c r="K11"/>
      <c r="L11" s="49" t="s">
        <v>35</v>
      </c>
      <c r="M11" s="10"/>
      <c r="N11" s="20" t="s">
        <v>66</v>
      </c>
      <c r="O11" s="10"/>
      <c r="P11" s="20"/>
      <c r="Q11" s="10"/>
      <c r="R11" s="20" t="s">
        <v>68</v>
      </c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49" t="s">
        <v>227</v>
      </c>
      <c r="C12" s="10"/>
      <c r="D12" s="49" t="s">
        <v>23</v>
      </c>
      <c r="E12" s="10"/>
      <c r="F12" s="49" t="s">
        <v>19</v>
      </c>
      <c r="G12" s="10"/>
      <c r="H12" s="114" t="s">
        <v>140</v>
      </c>
      <c r="I12"/>
      <c r="J12" s="155" t="s">
        <v>33</v>
      </c>
      <c r="K12"/>
      <c r="L12" s="49" t="s">
        <v>38</v>
      </c>
      <c r="M12" s="10"/>
      <c r="N12" s="20"/>
      <c r="O12" s="10"/>
      <c r="P12" s="20"/>
      <c r="Q12" s="10"/>
      <c r="R12" s="22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14" t="s">
        <v>233</v>
      </c>
      <c r="C13" s="10"/>
      <c r="D13" s="49" t="s">
        <v>26</v>
      </c>
      <c r="E13" s="10"/>
      <c r="F13" s="114" t="s">
        <v>22</v>
      </c>
      <c r="G13" s="10"/>
      <c r="H13" s="49" t="s">
        <v>270</v>
      </c>
      <c r="I13"/>
      <c r="J13" s="185" t="s">
        <v>35</v>
      </c>
      <c r="K13"/>
      <c r="L13" s="49" t="s">
        <v>41</v>
      </c>
      <c r="M13" s="10"/>
      <c r="N13" s="22"/>
      <c r="O13" s="10"/>
      <c r="P13" s="20"/>
      <c r="Q13" s="10"/>
      <c r="R13" s="22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23" t="s">
        <v>212</v>
      </c>
      <c r="C14" s="10"/>
      <c r="D14" s="49" t="s">
        <v>28</v>
      </c>
      <c r="E14" s="10"/>
      <c r="F14" s="49" t="s">
        <v>25</v>
      </c>
      <c r="G14" s="10"/>
      <c r="H14" s="114" t="s">
        <v>241</v>
      </c>
      <c r="I14"/>
      <c r="J14" s="155" t="s">
        <v>38</v>
      </c>
      <c r="K14"/>
      <c r="L14" s="49" t="s">
        <v>250</v>
      </c>
      <c r="M14" s="10"/>
      <c r="N14" s="88"/>
      <c r="O14" s="10"/>
      <c r="P14" s="1"/>
      <c r="Q14" s="10"/>
      <c r="R14" s="22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85" t="s">
        <v>212</v>
      </c>
      <c r="C15" s="10"/>
      <c r="D15" s="114" t="s">
        <v>266</v>
      </c>
      <c r="E15" s="10"/>
      <c r="F15" s="1" t="s">
        <v>237</v>
      </c>
      <c r="G15" s="10"/>
      <c r="H15" s="49" t="s">
        <v>245</v>
      </c>
      <c r="I15"/>
      <c r="J15" s="155" t="s">
        <v>41</v>
      </c>
      <c r="K15"/>
      <c r="L15" s="49" t="s">
        <v>145</v>
      </c>
      <c r="M15" s="10"/>
      <c r="N15" s="88"/>
      <c r="O15" s="10"/>
      <c r="P15" s="22"/>
      <c r="Q15" s="18"/>
      <c r="R15" s="70" t="str">
        <f>R3&amp; " lag aktivitetsserie"</f>
        <v>7 lag aktivitetsserie</v>
      </c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49" t="s">
        <v>77</v>
      </c>
      <c r="C16" s="10"/>
      <c r="D16" s="49" t="s">
        <v>269</v>
      </c>
      <c r="E16" s="10"/>
      <c r="F16" s="33" t="s">
        <v>88</v>
      </c>
      <c r="G16" s="10"/>
      <c r="H16" s="114" t="s">
        <v>249</v>
      </c>
      <c r="I16"/>
      <c r="J16" s="155" t="s">
        <v>250</v>
      </c>
      <c r="K16"/>
      <c r="L16" s="203" t="s">
        <v>255</v>
      </c>
      <c r="M16" s="10"/>
      <c r="N16" s="88"/>
      <c r="O16" s="10"/>
      <c r="P16" s="22"/>
      <c r="Q16" s="18"/>
      <c r="R16" s="93" t="s">
        <v>70</v>
      </c>
      <c r="S16" s="10"/>
      <c r="T16" s="10"/>
      <c r="U16" s="10"/>
      <c r="V16" s="10"/>
      <c r="W16" s="10"/>
      <c r="X16" s="10"/>
      <c r="Y16" s="10"/>
      <c r="Z16" s="10"/>
    </row>
    <row r="17" spans="1:33" x14ac:dyDescent="0.25">
      <c r="A17" s="10"/>
      <c r="B17" s="114" t="s">
        <v>78</v>
      </c>
      <c r="C17" s="10"/>
      <c r="D17" s="49" t="s">
        <v>247</v>
      </c>
      <c r="E17" s="10"/>
      <c r="F17" s="114" t="s">
        <v>240</v>
      </c>
      <c r="G17" s="10"/>
      <c r="H17" s="114" t="s">
        <v>259</v>
      </c>
      <c r="I17"/>
      <c r="J17" s="114" t="s">
        <v>95</v>
      </c>
      <c r="K17"/>
      <c r="L17" s="20"/>
      <c r="M17" s="10"/>
      <c r="N17" s="70" t="str">
        <f>N3&amp; " lag aktivitetsserie"</f>
        <v>7 lag aktivitetsserie</v>
      </c>
      <c r="O17" s="10"/>
      <c r="P17" s="70" t="str">
        <f>P3&amp; " lag aktivitetsserie"</f>
        <v>6 lag aktivitetsserie</v>
      </c>
      <c r="Q17" s="1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5">
      <c r="A18" s="10"/>
      <c r="B18" s="114" t="s">
        <v>81</v>
      </c>
      <c r="C18" s="10"/>
      <c r="D18" s="49" t="s">
        <v>251</v>
      </c>
      <c r="E18" s="10"/>
      <c r="F18" s="114" t="s">
        <v>244</v>
      </c>
      <c r="G18" s="10"/>
      <c r="H18" s="114" t="s">
        <v>252</v>
      </c>
      <c r="I18"/>
      <c r="J18" s="114" t="s">
        <v>264</v>
      </c>
      <c r="K18"/>
      <c r="L18" s="20"/>
      <c r="M18" s="10"/>
      <c r="N18" s="93" t="s">
        <v>70</v>
      </c>
      <c r="O18" s="10"/>
      <c r="P18" s="93" t="s">
        <v>70</v>
      </c>
      <c r="Q18" s="18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x14ac:dyDescent="0.25">
      <c r="A19" s="10"/>
      <c r="B19" s="114" t="s">
        <v>265</v>
      </c>
      <c r="C19" s="10"/>
      <c r="D19" s="49" t="s">
        <v>253</v>
      </c>
      <c r="E19" s="10"/>
      <c r="F19" s="49" t="s">
        <v>37</v>
      </c>
      <c r="G19" s="10"/>
      <c r="H19" s="114" t="s">
        <v>254</v>
      </c>
      <c r="I19"/>
      <c r="J19" s="49" t="s">
        <v>267</v>
      </c>
      <c r="K19"/>
      <c r="L19" s="20"/>
      <c r="M19" s="10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x14ac:dyDescent="0.25">
      <c r="A20" s="10"/>
      <c r="B20" s="155" t="s">
        <v>220</v>
      </c>
      <c r="C20" s="10"/>
      <c r="D20" s="49" t="s">
        <v>171</v>
      </c>
      <c r="E20" s="10"/>
      <c r="F20" s="49" t="s">
        <v>262</v>
      </c>
      <c r="G20" s="10"/>
      <c r="H20" s="49" t="s">
        <v>256</v>
      </c>
      <c r="I20"/>
      <c r="J20" s="49" t="s">
        <v>39</v>
      </c>
      <c r="K20"/>
      <c r="L20" s="20"/>
      <c r="M20" s="10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x14ac:dyDescent="0.25">
      <c r="A21" s="10"/>
      <c r="B21" s="155" t="s">
        <v>226</v>
      </c>
      <c r="C21" s="10"/>
      <c r="D21" s="114" t="s">
        <v>148</v>
      </c>
      <c r="E21" s="10"/>
      <c r="F21" s="49" t="s">
        <v>40</v>
      </c>
      <c r="G21" s="10"/>
      <c r="H21" s="177" t="s">
        <v>215</v>
      </c>
      <c r="I21"/>
      <c r="J21" s="49" t="s">
        <v>39</v>
      </c>
      <c r="K21"/>
      <c r="L21" s="2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25">
      <c r="A22" s="10"/>
      <c r="B22" s="114" t="s">
        <v>268</v>
      </c>
      <c r="C22" s="10"/>
      <c r="D22" s="114" t="s">
        <v>98</v>
      </c>
      <c r="E22" s="10"/>
      <c r="F22" s="49" t="s">
        <v>167</v>
      </c>
      <c r="G22" s="10"/>
      <c r="H22" s="177" t="s">
        <v>261</v>
      </c>
      <c r="I22"/>
      <c r="J22" s="49" t="s">
        <v>42</v>
      </c>
      <c r="K22"/>
      <c r="L22" s="2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10"/>
      <c r="B23" s="114" t="s">
        <v>24</v>
      </c>
      <c r="C23" s="10"/>
      <c r="D23" s="89"/>
      <c r="E23" s="10"/>
      <c r="F23" s="49" t="s">
        <v>258</v>
      </c>
      <c r="G23" s="10"/>
      <c r="H23" s="49" t="s">
        <v>263</v>
      </c>
      <c r="I23"/>
      <c r="J23" s="49" t="s">
        <v>260</v>
      </c>
      <c r="K23"/>
      <c r="L23" s="2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25">
      <c r="A24" s="10"/>
      <c r="B24" s="157" t="s">
        <v>192</v>
      </c>
      <c r="C24" s="10"/>
      <c r="D24" s="89"/>
      <c r="E24" s="10"/>
      <c r="F24" s="49" t="s">
        <v>248</v>
      </c>
      <c r="G24" s="10"/>
      <c r="H24" s="49"/>
      <c r="I24"/>
      <c r="J24" s="49" t="s">
        <v>219</v>
      </c>
      <c r="K24"/>
      <c r="L24" s="165"/>
      <c r="M24" s="10"/>
      <c r="N24" s="10"/>
      <c r="O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10"/>
      <c r="B25" s="33" t="s">
        <v>129</v>
      </c>
      <c r="C25" s="10"/>
      <c r="D25" s="89"/>
      <c r="E25" s="10"/>
      <c r="F25" s="49"/>
      <c r="G25" s="10"/>
      <c r="H25" s="112"/>
      <c r="I25"/>
      <c r="J25" s="49" t="s">
        <v>128</v>
      </c>
      <c r="K25"/>
      <c r="L25" s="165"/>
      <c r="M25" s="10"/>
      <c r="N25" s="10"/>
      <c r="O25" s="10"/>
      <c r="P25" s="1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25">
      <c r="A26" s="10"/>
      <c r="B26" s="49" t="s">
        <v>44</v>
      </c>
      <c r="C26" s="10"/>
      <c r="D26" s="89"/>
      <c r="E26" s="10"/>
      <c r="F26" s="49"/>
      <c r="G26" s="10"/>
      <c r="H26" s="112"/>
      <c r="I26"/>
      <c r="J26" s="49" t="s">
        <v>230</v>
      </c>
      <c r="K26"/>
      <c r="L26" s="165"/>
      <c r="M26" s="10"/>
      <c r="N26" s="10"/>
      <c r="O26" s="10"/>
      <c r="P26" s="1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25">
      <c r="A27" s="10"/>
      <c r="B27" s="49" t="s">
        <v>46</v>
      </c>
      <c r="C27" s="10"/>
      <c r="D27" s="89"/>
      <c r="E27" s="10"/>
      <c r="F27" s="49"/>
      <c r="G27" s="10"/>
      <c r="H27" s="112"/>
      <c r="I27"/>
      <c r="J27" s="155"/>
      <c r="K27"/>
      <c r="L27" s="165"/>
      <c r="M27" s="10"/>
      <c r="N27" s="10"/>
      <c r="O27" s="10"/>
      <c r="P27" s="1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25">
      <c r="A28" s="10"/>
      <c r="B28" s="49" t="s">
        <v>47</v>
      </c>
      <c r="C28" s="10"/>
      <c r="D28" s="89"/>
      <c r="E28" s="10"/>
      <c r="F28" s="49"/>
      <c r="G28" s="10"/>
      <c r="H28" s="112"/>
      <c r="I28"/>
      <c r="J28" s="155"/>
      <c r="K28"/>
      <c r="L28" s="165"/>
      <c r="M28" s="10"/>
      <c r="N28" s="10"/>
      <c r="O28" s="10"/>
      <c r="P28" s="1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x14ac:dyDescent="0.25">
      <c r="A29" s="10"/>
      <c r="B29" s="155" t="s">
        <v>145</v>
      </c>
      <c r="C29" s="10"/>
      <c r="D29" s="89"/>
      <c r="E29" s="10"/>
      <c r="F29" s="49"/>
      <c r="G29" s="10"/>
      <c r="H29" s="112"/>
      <c r="I29"/>
      <c r="J29" s="155"/>
      <c r="K29"/>
      <c r="L29" s="165"/>
      <c r="M29" s="10"/>
      <c r="N29" s="10"/>
      <c r="O29" s="10"/>
      <c r="P29" s="1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x14ac:dyDescent="0.25">
      <c r="A30" s="10"/>
      <c r="B30" s="217" t="s">
        <v>255</v>
      </c>
      <c r="C30" s="10"/>
      <c r="D30" s="89"/>
      <c r="E30" s="10"/>
      <c r="F30" s="49"/>
      <c r="G30" s="10"/>
      <c r="H30" s="112"/>
      <c r="I30"/>
      <c r="J30" s="185"/>
      <c r="K30"/>
      <c r="L30" s="165"/>
      <c r="M30" s="10"/>
      <c r="N30" s="10"/>
      <c r="O30" s="10"/>
      <c r="P30" s="1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x14ac:dyDescent="0.25">
      <c r="A31" s="10"/>
      <c r="B31" s="91" t="s">
        <v>147</v>
      </c>
      <c r="C31" s="10"/>
      <c r="D31" s="89"/>
      <c r="E31" s="10"/>
      <c r="F31" s="49"/>
      <c r="G31" s="10"/>
      <c r="H31" s="112"/>
      <c r="I31"/>
      <c r="J31" s="89"/>
      <c r="K31"/>
      <c r="L31" s="165"/>
      <c r="M31" s="10"/>
      <c r="N31" s="10"/>
      <c r="O31" s="10"/>
      <c r="P31" s="1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x14ac:dyDescent="0.25">
      <c r="A32" s="10"/>
      <c r="B32" s="22"/>
      <c r="C32" s="10"/>
      <c r="D32" s="89"/>
      <c r="E32" s="10"/>
      <c r="F32" s="49"/>
      <c r="G32" s="10"/>
      <c r="H32" s="49"/>
      <c r="I32"/>
      <c r="J32" s="89"/>
      <c r="K32"/>
      <c r="L32" s="165"/>
      <c r="M32" s="10"/>
      <c r="N32" s="10"/>
      <c r="O32" s="10"/>
      <c r="P32" s="1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x14ac:dyDescent="0.25">
      <c r="A33" s="10"/>
      <c r="B33" s="22"/>
      <c r="C33" s="10"/>
      <c r="D33" s="89"/>
      <c r="E33" s="10"/>
      <c r="F33" s="182"/>
      <c r="G33" s="10"/>
      <c r="H33" s="139"/>
      <c r="I33"/>
      <c r="J33" s="182"/>
      <c r="K33"/>
      <c r="L33" s="33"/>
      <c r="M33" s="10"/>
      <c r="N33" s="10"/>
      <c r="O33" s="10"/>
      <c r="P33" s="19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x14ac:dyDescent="0.25">
      <c r="A34" s="10"/>
      <c r="B34" s="70" t="str">
        <f>B3&amp;" lag - aktivitetsserie"</f>
        <v>20 lag - aktivitetsserie</v>
      </c>
      <c r="C34" s="10"/>
      <c r="D34" s="70" t="str">
        <f>D3&amp;" lag - aktivitetsserie"</f>
        <v>18 lag - aktivitetsserie</v>
      </c>
      <c r="E34" s="10"/>
      <c r="F34" s="70" t="str">
        <f>F3&amp;" lag - aktivitetsserie"</f>
        <v>20 lag - aktivitetsserie</v>
      </c>
      <c r="G34" s="10"/>
      <c r="H34" s="70" t="str">
        <f>H3&amp;" lag - aktivitetsserie"</f>
        <v>19 lag - aktivitetsserie</v>
      </c>
      <c r="I34"/>
      <c r="J34" s="70" t="str">
        <f>J3&amp;" lag - aktivitetsserie"</f>
        <v>19 lag - aktivitetsserie</v>
      </c>
      <c r="K34"/>
      <c r="L34" s="70" t="str">
        <f>L3&amp;" lag - aktivitetsserie"</f>
        <v>12 lag - aktivitetsserie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x14ac:dyDescent="0.25">
      <c r="A35" s="10"/>
      <c r="B35" s="71" t="s">
        <v>48</v>
      </c>
      <c r="C35" s="10"/>
      <c r="D35" s="93" t="s">
        <v>48</v>
      </c>
      <c r="E35" s="10"/>
      <c r="F35" s="93" t="s">
        <v>48</v>
      </c>
      <c r="G35" s="10"/>
      <c r="H35" s="93" t="s">
        <v>48</v>
      </c>
      <c r="I35"/>
      <c r="J35" s="93" t="s">
        <v>48</v>
      </c>
      <c r="K35"/>
      <c r="L35" s="93" t="s">
        <v>48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x14ac:dyDescent="0.25">
      <c r="A36" s="10"/>
      <c r="B36" s="10"/>
      <c r="C36" s="10"/>
      <c r="D36" s="10"/>
      <c r="E36" s="10"/>
      <c r="F36" s="10"/>
      <c r="G36" s="10"/>
      <c r="H36" s="10"/>
      <c r="I36" s="10"/>
      <c r="K36"/>
      <c r="L36" s="10"/>
      <c r="M3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x14ac:dyDescent="0.25">
      <c r="A37" s="10"/>
      <c r="B37" s="10"/>
      <c r="C37" s="10"/>
      <c r="D37" s="10"/>
      <c r="E37" s="10"/>
      <c r="F37" s="10"/>
      <c r="G37" s="10"/>
      <c r="H37" s="10"/>
      <c r="I37" s="10"/>
      <c r="K37"/>
      <c r="L37" s="204"/>
      <c r="M3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x14ac:dyDescent="0.25">
      <c r="A38" s="10"/>
      <c r="B38" s="10"/>
      <c r="C38" s="10"/>
      <c r="D38" s="10"/>
      <c r="E38" s="10"/>
      <c r="F38" s="10"/>
      <c r="G38" s="10"/>
      <c r="H38" s="10"/>
      <c r="I38" s="10"/>
      <c r="K38"/>
      <c r="L38" s="10"/>
      <c r="M3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x14ac:dyDescent="0.25">
      <c r="A39" s="10"/>
      <c r="B39" s="10"/>
      <c r="C39" s="10"/>
      <c r="D39" s="10"/>
      <c r="E39" s="10"/>
      <c r="F39" s="10"/>
      <c r="G39" s="10"/>
      <c r="H39" s="10"/>
      <c r="I39" s="10"/>
      <c r="K39"/>
      <c r="L39" s="10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x14ac:dyDescent="0.25">
      <c r="A40" s="10"/>
      <c r="B40" s="10"/>
      <c r="C40" s="10"/>
      <c r="D40" s="10"/>
      <c r="E40" s="10"/>
      <c r="F40" s="10"/>
      <c r="G40" s="10"/>
      <c r="H40" s="10"/>
      <c r="I40" s="10"/>
      <c r="K40"/>
      <c r="L40" s="10"/>
      <c r="M4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5">
      <c r="A41" s="10"/>
      <c r="B41" s="10"/>
      <c r="C41" s="10"/>
      <c r="D41" s="10"/>
      <c r="E41" s="10"/>
      <c r="F41" s="10"/>
      <c r="G41" s="10"/>
      <c r="H41" s="10"/>
      <c r="I41" s="10"/>
      <c r="K41"/>
      <c r="L41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s="64" customFormat="1" ht="21" x14ac:dyDescent="0.35">
      <c r="B42" s="62" t="s">
        <v>271</v>
      </c>
      <c r="D42" s="62">
        <f>B44+D44+F44+H44+J44+L44+N44+P44</f>
        <v>108</v>
      </c>
      <c r="E42" s="62" t="s">
        <v>6</v>
      </c>
    </row>
    <row r="43" spans="1:33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/>
      <c r="L43" s="10" t="s">
        <v>49</v>
      </c>
      <c r="M43" s="10"/>
      <c r="N43" s="10"/>
      <c r="O43" s="10"/>
      <c r="P43" s="10"/>
      <c r="Q43" s="44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x14ac:dyDescent="0.25">
      <c r="A44" s="10"/>
      <c r="B44" s="21">
        <f>COUNTA(B46:C67)</f>
        <v>15</v>
      </c>
      <c r="C44" s="10"/>
      <c r="D44" s="21">
        <f>COUNTA(D46:D65)</f>
        <v>20</v>
      </c>
      <c r="E44" s="10"/>
      <c r="F44" s="21">
        <f>COUNTA(F46:G67)</f>
        <v>17</v>
      </c>
      <c r="G44" s="10"/>
      <c r="H44" s="21">
        <f>COUNTA(H46:H67)</f>
        <v>17</v>
      </c>
      <c r="I44"/>
      <c r="J44" s="21">
        <f>COUNTA(J46:J68)</f>
        <v>17</v>
      </c>
      <c r="K44" s="10"/>
      <c r="L44" s="21">
        <f>COUNTA(L46:L55)</f>
        <v>7</v>
      </c>
      <c r="M44" s="10"/>
      <c r="N44" s="21">
        <f>COUNTA(N46:N55)</f>
        <v>7</v>
      </c>
      <c r="O44" s="10"/>
      <c r="P44" s="21">
        <f>COUNTA(P46:P54)</f>
        <v>8</v>
      </c>
      <c r="Q44" s="44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x14ac:dyDescent="0.25">
      <c r="A45" s="10"/>
      <c r="B45" s="83" t="s">
        <v>272</v>
      </c>
      <c r="C45" s="10"/>
      <c r="D45" s="83" t="s">
        <v>273</v>
      </c>
      <c r="E45" s="10"/>
      <c r="F45" s="83" t="s">
        <v>274</v>
      </c>
      <c r="G45" s="10"/>
      <c r="H45" s="83" t="s">
        <v>275</v>
      </c>
      <c r="I45"/>
      <c r="J45" s="83" t="s">
        <v>276</v>
      </c>
      <c r="K45" s="10"/>
      <c r="L45" s="72" t="s">
        <v>277</v>
      </c>
      <c r="M45" s="10"/>
      <c r="N45" s="72" t="s">
        <v>278</v>
      </c>
      <c r="O45" s="10"/>
      <c r="P45" s="72" t="s">
        <v>279</v>
      </c>
      <c r="Q45" s="44"/>
      <c r="R45" s="10"/>
      <c r="S45" s="10"/>
      <c r="T45" s="10"/>
      <c r="U45" s="10"/>
      <c r="V45" s="18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x14ac:dyDescent="0.25">
      <c r="A46" s="10"/>
      <c r="B46" s="49" t="s">
        <v>235</v>
      </c>
      <c r="C46" s="10"/>
      <c r="D46" s="49" t="s">
        <v>304</v>
      </c>
      <c r="E46" s="10"/>
      <c r="F46" s="49" t="s">
        <v>218</v>
      </c>
      <c r="G46" s="10"/>
      <c r="H46" s="49" t="s">
        <v>10</v>
      </c>
      <c r="I46"/>
      <c r="J46" s="49" t="s">
        <v>77</v>
      </c>
      <c r="K46" s="10"/>
      <c r="L46" s="1" t="s">
        <v>66</v>
      </c>
      <c r="M46" s="10"/>
      <c r="N46" s="88" t="s">
        <v>113</v>
      </c>
      <c r="O46" s="10"/>
      <c r="P46" s="88" t="s">
        <v>56</v>
      </c>
      <c r="Q46" s="44"/>
      <c r="R46" s="10"/>
      <c r="S46" s="10"/>
      <c r="T46" s="10"/>
      <c r="U46" s="10"/>
      <c r="V46" s="19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x14ac:dyDescent="0.25">
      <c r="A47" s="10"/>
      <c r="B47" s="114" t="s">
        <v>238</v>
      </c>
      <c r="C47" s="10"/>
      <c r="D47" s="49" t="s">
        <v>243</v>
      </c>
      <c r="E47" s="10"/>
      <c r="F47" s="49" t="s">
        <v>225</v>
      </c>
      <c r="G47" s="10"/>
      <c r="H47" s="49" t="s">
        <v>13</v>
      </c>
      <c r="I47"/>
      <c r="J47" s="112" t="s">
        <v>157</v>
      </c>
      <c r="K47" s="10"/>
      <c r="L47" s="88" t="s">
        <v>118</v>
      </c>
      <c r="M47" s="10"/>
      <c r="N47" s="88" t="s">
        <v>58</v>
      </c>
      <c r="O47" s="10"/>
      <c r="P47" s="1" t="s">
        <v>293</v>
      </c>
      <c r="Q47" s="44"/>
      <c r="R47" s="10"/>
      <c r="S47" s="10"/>
      <c r="T47" s="10"/>
      <c r="U47" s="10"/>
      <c r="V47" s="19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x14ac:dyDescent="0.25">
      <c r="A48" s="10"/>
      <c r="B48" s="49" t="s">
        <v>9</v>
      </c>
      <c r="C48" s="10"/>
      <c r="D48" s="49" t="s">
        <v>17</v>
      </c>
      <c r="E48" s="10"/>
      <c r="F48" s="49" t="s">
        <v>75</v>
      </c>
      <c r="G48" s="10"/>
      <c r="H48" s="49" t="s">
        <v>294</v>
      </c>
      <c r="I48"/>
      <c r="J48" s="114" t="s">
        <v>296</v>
      </c>
      <c r="K48" s="10"/>
      <c r="L48" s="88" t="s">
        <v>57</v>
      </c>
      <c r="M48" s="10"/>
      <c r="N48" s="88" t="s">
        <v>282</v>
      </c>
      <c r="O48" s="10"/>
      <c r="P48" s="88" t="s">
        <v>59</v>
      </c>
      <c r="Q48" s="44"/>
      <c r="R48" s="10"/>
      <c r="S48" s="10"/>
      <c r="T48" s="10"/>
      <c r="U48" s="10"/>
      <c r="V48" s="19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x14ac:dyDescent="0.25">
      <c r="A49" s="10"/>
      <c r="B49" s="49" t="s">
        <v>119</v>
      </c>
      <c r="C49" s="10"/>
      <c r="D49" s="114" t="s">
        <v>20</v>
      </c>
      <c r="E49" s="10"/>
      <c r="F49" s="49" t="s">
        <v>224</v>
      </c>
      <c r="G49" s="10"/>
      <c r="H49" s="49" t="s">
        <v>295</v>
      </c>
      <c r="I49"/>
      <c r="J49" s="49" t="s">
        <v>297</v>
      </c>
      <c r="K49" s="10"/>
      <c r="L49" s="1" t="s">
        <v>67</v>
      </c>
      <c r="M49" s="10"/>
      <c r="N49" s="88" t="s">
        <v>102</v>
      </c>
      <c r="O49" s="10"/>
      <c r="P49" s="88" t="s">
        <v>281</v>
      </c>
      <c r="Q49" s="44"/>
      <c r="R49" s="10"/>
      <c r="S49" s="10"/>
      <c r="T49" s="10"/>
      <c r="U49" s="10"/>
      <c r="V49" s="1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x14ac:dyDescent="0.25">
      <c r="A50" s="10"/>
      <c r="B50" s="49" t="s">
        <v>140</v>
      </c>
      <c r="C50" s="10"/>
      <c r="D50" s="49" t="s">
        <v>80</v>
      </c>
      <c r="E50" s="10"/>
      <c r="F50" s="49" t="s">
        <v>229</v>
      </c>
      <c r="G50" s="10"/>
      <c r="H50" s="49" t="s">
        <v>18</v>
      </c>
      <c r="I50"/>
      <c r="J50" s="49" t="s">
        <v>212</v>
      </c>
      <c r="K50" s="10"/>
      <c r="L50" s="1" t="s">
        <v>106</v>
      </c>
      <c r="M50" s="10"/>
      <c r="N50" s="88" t="s">
        <v>64</v>
      </c>
      <c r="O50" s="10"/>
      <c r="P50" s="88" t="s">
        <v>127</v>
      </c>
      <c r="Q50" s="44"/>
      <c r="R50" s="10"/>
      <c r="S50" s="10"/>
      <c r="T50" s="10"/>
      <c r="U50" s="10"/>
      <c r="V50" s="19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x14ac:dyDescent="0.25">
      <c r="A51" s="10"/>
      <c r="B51" s="49" t="s">
        <v>123</v>
      </c>
      <c r="C51" s="10"/>
      <c r="D51" s="49" t="s">
        <v>283</v>
      </c>
      <c r="E51" s="10"/>
      <c r="F51" s="114" t="s">
        <v>111</v>
      </c>
      <c r="G51" s="10"/>
      <c r="H51" s="49" t="s">
        <v>21</v>
      </c>
      <c r="I51"/>
      <c r="J51" s="49" t="s">
        <v>78</v>
      </c>
      <c r="K51" s="10"/>
      <c r="L51" s="88" t="s">
        <v>60</v>
      </c>
      <c r="M51" s="10"/>
      <c r="N51" s="88" t="s">
        <v>216</v>
      </c>
      <c r="O51" s="10"/>
      <c r="P51" s="88" t="s">
        <v>65</v>
      </c>
      <c r="Q51" s="44"/>
      <c r="R51" s="10"/>
      <c r="S51" s="10"/>
      <c r="T51" s="10"/>
      <c r="U51" s="10"/>
      <c r="V51" s="19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x14ac:dyDescent="0.25">
      <c r="A52" s="10"/>
      <c r="B52" s="49" t="s">
        <v>88</v>
      </c>
      <c r="C52" s="10"/>
      <c r="D52" s="49" t="s">
        <v>117</v>
      </c>
      <c r="E52" s="10"/>
      <c r="F52" s="49" t="s">
        <v>14</v>
      </c>
      <c r="G52" s="10"/>
      <c r="H52" s="202" t="s">
        <v>257</v>
      </c>
      <c r="I52"/>
      <c r="J52" s="49" t="s">
        <v>292</v>
      </c>
      <c r="K52" s="10"/>
      <c r="L52" s="88" t="s">
        <v>63</v>
      </c>
      <c r="M52"/>
      <c r="N52" s="88" t="s">
        <v>286</v>
      </c>
      <c r="O52" s="10"/>
      <c r="P52" s="88" t="s">
        <v>103</v>
      </c>
      <c r="Q52" s="44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x14ac:dyDescent="0.25">
      <c r="A53" s="10"/>
      <c r="B53" s="114" t="s">
        <v>252</v>
      </c>
      <c r="C53" s="10"/>
      <c r="D53" s="49" t="s">
        <v>26</v>
      </c>
      <c r="E53" s="10"/>
      <c r="F53" s="114" t="s">
        <v>16</v>
      </c>
      <c r="G53" s="10"/>
      <c r="H53" s="108" t="s">
        <v>301</v>
      </c>
      <c r="I53"/>
      <c r="J53" s="114" t="s">
        <v>24</v>
      </c>
      <c r="K53" s="10"/>
      <c r="L53" s="1"/>
      <c r="M53"/>
      <c r="N53" s="88"/>
      <c r="O53" s="10"/>
      <c r="P53" s="1" t="s">
        <v>288</v>
      </c>
      <c r="Q53" s="44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x14ac:dyDescent="0.25">
      <c r="A54" s="10"/>
      <c r="B54" s="114" t="s">
        <v>254</v>
      </c>
      <c r="C54" s="10"/>
      <c r="D54" s="49" t="s">
        <v>299</v>
      </c>
      <c r="E54" s="10"/>
      <c r="F54" s="49" t="s">
        <v>19</v>
      </c>
      <c r="G54" s="10"/>
      <c r="H54" s="49" t="s">
        <v>81</v>
      </c>
      <c r="I54"/>
      <c r="J54" s="49" t="s">
        <v>40</v>
      </c>
      <c r="K54" s="10"/>
      <c r="L54" s="1"/>
      <c r="M54"/>
      <c r="N54" s="88"/>
      <c r="O54" s="10"/>
      <c r="P54" s="210"/>
      <c r="Q54" s="44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x14ac:dyDescent="0.25">
      <c r="A55" s="10"/>
      <c r="B55" s="49" t="s">
        <v>256</v>
      </c>
      <c r="C55" s="10"/>
      <c r="D55" s="49" t="s">
        <v>305</v>
      </c>
      <c r="E55" s="10"/>
      <c r="F55" s="114" t="s">
        <v>280</v>
      </c>
      <c r="G55" s="10"/>
      <c r="H55" s="49" t="s">
        <v>298</v>
      </c>
      <c r="I55"/>
      <c r="J55" s="49" t="s">
        <v>167</v>
      </c>
      <c r="K55" s="10"/>
      <c r="L55" s="1"/>
      <c r="M55"/>
      <c r="N55" s="88"/>
      <c r="O55" s="10"/>
      <c r="P55" s="33"/>
      <c r="Q55" s="44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x14ac:dyDescent="0.25">
      <c r="A56" s="10"/>
      <c r="B56" s="114" t="s">
        <v>289</v>
      </c>
      <c r="C56" s="10"/>
      <c r="D56" s="49" t="s">
        <v>300</v>
      </c>
      <c r="E56" s="10"/>
      <c r="F56" s="49" t="s">
        <v>31</v>
      </c>
      <c r="G56" s="10"/>
      <c r="H56" s="49" t="s">
        <v>83</v>
      </c>
      <c r="I56"/>
      <c r="J56" s="49" t="s">
        <v>258</v>
      </c>
      <c r="K56" s="10"/>
      <c r="L56" s="83" t="str">
        <f>L44&amp; " lag aktivitetsserie"</f>
        <v>7 lag aktivitetsserie</v>
      </c>
      <c r="M56"/>
      <c r="N56" s="83" t="str">
        <f>N44&amp; " lag aktivitetsserie"</f>
        <v>7 lag aktivitetsserie</v>
      </c>
      <c r="O56" s="10"/>
      <c r="P56" s="83" t="str">
        <f>P44&amp; " lag aktivitetsserie"</f>
        <v>8 lag aktivitetsserie</v>
      </c>
      <c r="Q56" s="44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x14ac:dyDescent="0.25">
      <c r="A57" s="10"/>
      <c r="B57" s="114" t="s">
        <v>215</v>
      </c>
      <c r="C57" s="10"/>
      <c r="D57" s="49" t="s">
        <v>302</v>
      </c>
      <c r="E57" s="10"/>
      <c r="F57" s="181" t="s">
        <v>95</v>
      </c>
      <c r="G57"/>
      <c r="H57" s="49" t="s">
        <v>284</v>
      </c>
      <c r="I57"/>
      <c r="J57" s="49" t="s">
        <v>41</v>
      </c>
      <c r="K57" s="10"/>
      <c r="L57" s="76" t="s">
        <v>70</v>
      </c>
      <c r="M57"/>
      <c r="N57" s="76" t="s">
        <v>70</v>
      </c>
      <c r="O57" s="10"/>
      <c r="P57" s="76" t="s">
        <v>70</v>
      </c>
      <c r="Q57" s="44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x14ac:dyDescent="0.25">
      <c r="A58" s="10"/>
      <c r="B58" s="114" t="s">
        <v>248</v>
      </c>
      <c r="C58" s="10"/>
      <c r="D58" s="49" t="s">
        <v>303</v>
      </c>
      <c r="E58" s="10"/>
      <c r="F58" s="114" t="s">
        <v>264</v>
      </c>
      <c r="G58" s="10"/>
      <c r="H58" s="114" t="s">
        <v>287</v>
      </c>
      <c r="I58"/>
      <c r="J58" s="49" t="s">
        <v>250</v>
      </c>
      <c r="K58" s="10"/>
      <c r="L58" s="10"/>
      <c r="M58" s="10"/>
      <c r="N58" s="10"/>
      <c r="O58" s="10"/>
      <c r="P58"/>
      <c r="Q58" s="10"/>
      <c r="R58" s="19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x14ac:dyDescent="0.25">
      <c r="A59" s="10"/>
      <c r="B59" s="49" t="s">
        <v>261</v>
      </c>
      <c r="C59" s="10"/>
      <c r="D59" s="112" t="s">
        <v>290</v>
      </c>
      <c r="E59" s="10"/>
      <c r="F59" s="49" t="s">
        <v>267</v>
      </c>
      <c r="G59" s="10"/>
      <c r="H59" s="49" t="s">
        <v>291</v>
      </c>
      <c r="I59"/>
      <c r="J59" s="49" t="s">
        <v>285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x14ac:dyDescent="0.25">
      <c r="A60" s="10"/>
      <c r="B60" s="114" t="s">
        <v>263</v>
      </c>
      <c r="C60" s="10"/>
      <c r="D60" s="49" t="s">
        <v>36</v>
      </c>
      <c r="E60" s="10"/>
      <c r="F60" s="114" t="s">
        <v>46</v>
      </c>
      <c r="G60" s="10"/>
      <c r="H60" s="114" t="s">
        <v>33</v>
      </c>
      <c r="I60"/>
      <c r="J60" s="49" t="s">
        <v>43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x14ac:dyDescent="0.25">
      <c r="A61" s="10"/>
      <c r="B61" s="210"/>
      <c r="C61" s="10"/>
      <c r="D61" s="114" t="s">
        <v>39</v>
      </c>
      <c r="E61" s="10"/>
      <c r="F61" s="114" t="s">
        <v>47</v>
      </c>
      <c r="G61" s="10"/>
      <c r="H61" s="49" t="s">
        <v>35</v>
      </c>
      <c r="I61"/>
      <c r="J61" s="114" t="s">
        <v>44</v>
      </c>
      <c r="K61" s="10"/>
      <c r="L61" s="10"/>
      <c r="M61" s="10"/>
      <c r="N61" s="1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x14ac:dyDescent="0.25">
      <c r="A62" s="10"/>
      <c r="B62" s="210"/>
      <c r="C62" s="10"/>
      <c r="D62" s="114" t="s">
        <v>42</v>
      </c>
      <c r="E62" s="10"/>
      <c r="F62" s="114" t="s">
        <v>128</v>
      </c>
      <c r="G62" s="10"/>
      <c r="H62" s="49" t="s">
        <v>38</v>
      </c>
      <c r="I62"/>
      <c r="J62" s="218" t="s">
        <v>147</v>
      </c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x14ac:dyDescent="0.25">
      <c r="A63" s="10"/>
      <c r="B63" s="22"/>
      <c r="C63" s="10"/>
      <c r="D63" s="49" t="s">
        <v>171</v>
      </c>
      <c r="E63" s="10"/>
      <c r="F63" s="89"/>
      <c r="G63" s="10"/>
      <c r="H63" s="114"/>
      <c r="I63"/>
      <c r="J63" s="49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x14ac:dyDescent="0.25">
      <c r="A64" s="10"/>
      <c r="B64" s="98"/>
      <c r="C64" s="10"/>
      <c r="D64" s="49" t="s">
        <v>148</v>
      </c>
      <c r="E64" s="10"/>
      <c r="F64" s="89"/>
      <c r="G64" s="10"/>
      <c r="H64" s="114"/>
      <c r="I64"/>
      <c r="J64" s="49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x14ac:dyDescent="0.25">
      <c r="A65" s="10"/>
      <c r="B65" s="98"/>
      <c r="C65" s="10"/>
      <c r="D65" s="114" t="s">
        <v>98</v>
      </c>
      <c r="E65" s="10"/>
      <c r="F65" s="89"/>
      <c r="G65" s="10"/>
      <c r="H65" s="114"/>
      <c r="I65"/>
      <c r="J65" s="101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x14ac:dyDescent="0.25">
      <c r="A66" s="10"/>
      <c r="B66" s="98"/>
      <c r="C66" s="10"/>
      <c r="D66" s="210"/>
      <c r="E66" s="10"/>
      <c r="F66" s="89"/>
      <c r="G66" s="10"/>
      <c r="H66" s="114"/>
      <c r="I66"/>
      <c r="J66" s="108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25">
      <c r="A67" s="10"/>
      <c r="B67" s="98"/>
      <c r="C67" s="10"/>
      <c r="D67" s="210"/>
      <c r="E67" s="10"/>
      <c r="F67" s="89"/>
      <c r="G67" s="10"/>
      <c r="H67" s="114"/>
      <c r="I67"/>
      <c r="J67" s="108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25">
      <c r="A68" s="10"/>
      <c r="B68" s="98"/>
      <c r="C68" s="10"/>
      <c r="D68" s="98"/>
      <c r="E68" s="10"/>
      <c r="F68" s="89"/>
      <c r="G68" s="10"/>
      <c r="H68" s="98"/>
      <c r="I68"/>
      <c r="J68" s="108"/>
      <c r="K68" s="10"/>
      <c r="L68" s="10"/>
      <c r="M68" s="10"/>
      <c r="N68" s="10"/>
      <c r="O68" s="10"/>
      <c r="P68" s="19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25">
      <c r="A69" s="10"/>
      <c r="B69" s="70" t="str">
        <f>B44&amp;" lag - aktivitetsserie"</f>
        <v>15 lag - aktivitetsserie</v>
      </c>
      <c r="C69" s="10"/>
      <c r="D69" s="70" t="str">
        <f>D44&amp;" lag - aktivitetsserie"</f>
        <v>20 lag - aktivitetsserie</v>
      </c>
      <c r="E69" s="10"/>
      <c r="F69" s="70" t="str">
        <f>F44&amp;" lag - aktivitetsserie"</f>
        <v>17 lag - aktivitetsserie</v>
      </c>
      <c r="G69" s="10"/>
      <c r="H69" s="70" t="str">
        <f>H44&amp;" lag - aktivitetsserie"</f>
        <v>17 lag - aktivitetsserie</v>
      </c>
      <c r="I69"/>
      <c r="J69" s="70" t="str">
        <f>J44&amp;" lag - aktivitetsserie"</f>
        <v>17 lag - aktivitetsserie</v>
      </c>
      <c r="K69" s="10"/>
      <c r="L69" s="10"/>
      <c r="M69" s="10"/>
      <c r="N69" s="10"/>
      <c r="O69" s="10"/>
      <c r="P69" s="19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x14ac:dyDescent="0.25">
      <c r="A70" s="10"/>
      <c r="B70" s="76" t="s">
        <v>48</v>
      </c>
      <c r="C70" s="10"/>
      <c r="D70" s="76" t="s">
        <v>48</v>
      </c>
      <c r="E70" s="10"/>
      <c r="F70" s="76" t="s">
        <v>48</v>
      </c>
      <c r="G70" s="10"/>
      <c r="H70" s="76" t="s">
        <v>48</v>
      </c>
      <c r="I70"/>
      <c r="J70" s="76" t="s">
        <v>70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x14ac:dyDescent="0.25">
      <c r="A71" s="10"/>
      <c r="B71" s="10"/>
      <c r="C71" s="10"/>
      <c r="D71" s="10"/>
      <c r="E71"/>
      <c r="F71" s="10"/>
      <c r="G71"/>
      <c r="H71" s="10"/>
      <c r="I71" s="10"/>
      <c r="K71"/>
      <c r="L71" s="10"/>
      <c r="M71"/>
      <c r="N71" s="10"/>
      <c r="O71" s="10"/>
      <c r="P71" s="19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x14ac:dyDescent="0.25">
      <c r="A72" s="10"/>
      <c r="B72" s="10"/>
      <c r="D72" s="10"/>
      <c r="E72"/>
      <c r="G72"/>
      <c r="H72" s="10"/>
      <c r="I72" s="10"/>
      <c r="K72"/>
      <c r="L72" s="19"/>
      <c r="M72"/>
      <c r="N72" s="19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x14ac:dyDescent="0.25">
      <c r="A73" s="10"/>
      <c r="B73" s="10"/>
      <c r="C73" s="10"/>
      <c r="D73" s="10"/>
      <c r="E73" s="10"/>
      <c r="F73" s="10"/>
      <c r="G73" s="10"/>
      <c r="H73" s="10"/>
      <c r="I73" s="10"/>
      <c r="K73"/>
      <c r="L73" s="10"/>
      <c r="M73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x14ac:dyDescent="0.25">
      <c r="A74" s="10"/>
      <c r="B74" s="2"/>
      <c r="C74" s="2"/>
      <c r="D74" s="10"/>
      <c r="E74" s="10"/>
      <c r="F74" s="2"/>
      <c r="G74" s="2"/>
      <c r="H74" s="10"/>
      <c r="I74" s="10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s="61" customFormat="1" ht="21" x14ac:dyDescent="0.35">
      <c r="B75" s="62" t="s">
        <v>306</v>
      </c>
      <c r="D75" s="62">
        <f>B77+D77+F77+H77+J79+L79+N79</f>
        <v>92</v>
      </c>
      <c r="E75" s="62" t="s">
        <v>6</v>
      </c>
      <c r="F75" s="64"/>
    </row>
    <row r="76" spans="1:33" ht="21" x14ac:dyDescent="0.35">
      <c r="A76" s="10"/>
      <c r="B76" s="47"/>
      <c r="C76" s="2"/>
      <c r="D76" s="10"/>
      <c r="E76" s="10"/>
      <c r="F76" s="10"/>
      <c r="G76" s="2"/>
      <c r="H76" s="10"/>
      <c r="I76" s="10"/>
      <c r="J76" s="111" t="s">
        <v>49</v>
      </c>
      <c r="K76"/>
      <c r="L76" s="10"/>
      <c r="M76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x14ac:dyDescent="0.25">
      <c r="A77" s="10"/>
      <c r="B77" s="21">
        <f>COUNTA(B79:B98)</f>
        <v>19</v>
      </c>
      <c r="C77" s="10"/>
      <c r="D77" s="21">
        <f>COUNTA(D79:D98)</f>
        <v>19</v>
      </c>
      <c r="E77" s="10"/>
      <c r="F77" s="21">
        <f>COUNTA(F79:F98)</f>
        <v>18</v>
      </c>
      <c r="G77" s="10"/>
      <c r="H77" s="21">
        <f>COUNTA(H79:H98)</f>
        <v>18</v>
      </c>
      <c r="I77" s="10"/>
      <c r="K77"/>
      <c r="L77" s="10"/>
      <c r="M77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 x14ac:dyDescent="0.25">
      <c r="A78" s="10"/>
      <c r="B78" s="72" t="s">
        <v>307</v>
      </c>
      <c r="C78" s="10"/>
      <c r="D78" s="72" t="s">
        <v>308</v>
      </c>
      <c r="E78" s="10"/>
      <c r="F78" s="77" t="s">
        <v>309</v>
      </c>
      <c r="G78" s="10"/>
      <c r="H78" s="77" t="s">
        <v>310</v>
      </c>
      <c r="I78" s="10"/>
      <c r="J78" s="10"/>
      <c r="K78"/>
      <c r="L78" s="10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x14ac:dyDescent="0.25">
      <c r="A79" s="10"/>
      <c r="B79" s="155" t="s">
        <v>12</v>
      </c>
      <c r="C79" s="44"/>
      <c r="D79" s="155" t="s">
        <v>111</v>
      </c>
      <c r="E79" s="10"/>
      <c r="F79" s="49" t="s">
        <v>304</v>
      </c>
      <c r="G79" s="10"/>
      <c r="H79" s="49" t="s">
        <v>235</v>
      </c>
      <c r="I79" s="10"/>
      <c r="J79" s="21">
        <f>COUNTA(J81:J91)</f>
        <v>5</v>
      </c>
      <c r="K79"/>
      <c r="L79" s="5">
        <f>COUNTA(L81:L90)</f>
        <v>7</v>
      </c>
      <c r="M79" s="27"/>
      <c r="N79" s="219">
        <f>COUNTA(N81:N88)</f>
        <v>6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x14ac:dyDescent="0.25">
      <c r="A80" s="10"/>
      <c r="B80" s="155" t="s">
        <v>139</v>
      </c>
      <c r="C80" s="44"/>
      <c r="D80" s="155" t="s">
        <v>14</v>
      </c>
      <c r="E80" s="10"/>
      <c r="F80" s="49" t="s">
        <v>243</v>
      </c>
      <c r="G80" s="10"/>
      <c r="H80" s="49" t="s">
        <v>297</v>
      </c>
      <c r="I80" s="10"/>
      <c r="J80" s="68" t="s">
        <v>465</v>
      </c>
      <c r="K80"/>
      <c r="L80" s="68" t="s">
        <v>311</v>
      </c>
      <c r="M80" s="27"/>
      <c r="N80" s="68" t="s">
        <v>465</v>
      </c>
      <c r="O80" s="12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 x14ac:dyDescent="0.25">
      <c r="A81" s="10"/>
      <c r="B81" s="155" t="s">
        <v>312</v>
      </c>
      <c r="C81" s="44"/>
      <c r="D81" s="155" t="s">
        <v>10</v>
      </c>
      <c r="E81" s="10"/>
      <c r="F81" s="49" t="s">
        <v>9</v>
      </c>
      <c r="G81" s="10"/>
      <c r="H81" s="49" t="s">
        <v>313</v>
      </c>
      <c r="I81" s="10"/>
      <c r="J81" s="20" t="s">
        <v>66</v>
      </c>
      <c r="K81"/>
      <c r="L81" s="20" t="s">
        <v>67</v>
      </c>
      <c r="M81" s="27"/>
      <c r="N81" s="20" t="s">
        <v>127</v>
      </c>
      <c r="O81" s="10"/>
      <c r="P81" s="10"/>
      <c r="Q81" s="18"/>
      <c r="R81" s="10"/>
      <c r="S81" s="10"/>
      <c r="T81" s="10"/>
      <c r="U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 x14ac:dyDescent="0.25">
      <c r="A82" s="10"/>
      <c r="B82" s="155" t="s">
        <v>242</v>
      </c>
      <c r="C82" s="44"/>
      <c r="D82" s="155" t="s">
        <v>13</v>
      </c>
      <c r="E82" s="10"/>
      <c r="F82" s="49" t="s">
        <v>224</v>
      </c>
      <c r="G82" s="10"/>
      <c r="H82" s="49" t="s">
        <v>19</v>
      </c>
      <c r="I82" s="10"/>
      <c r="J82" s="20" t="s">
        <v>316</v>
      </c>
      <c r="K82"/>
      <c r="L82" s="20" t="s">
        <v>102</v>
      </c>
      <c r="M82" s="27"/>
      <c r="N82" s="20" t="s">
        <v>65</v>
      </c>
      <c r="O82" s="10"/>
      <c r="P82" s="10"/>
      <c r="Q82" s="10"/>
      <c r="R82" s="10"/>
      <c r="S82" s="10"/>
      <c r="T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x14ac:dyDescent="0.25">
      <c r="A83" s="10"/>
      <c r="B83" s="155" t="s">
        <v>157</v>
      </c>
      <c r="C83" s="10"/>
      <c r="D83" s="49" t="s">
        <v>294</v>
      </c>
      <c r="E83" s="10"/>
      <c r="F83" s="49" t="s">
        <v>295</v>
      </c>
      <c r="G83" s="10"/>
      <c r="H83" s="49" t="s">
        <v>22</v>
      </c>
      <c r="I83" s="10"/>
      <c r="J83" s="20" t="s">
        <v>60</v>
      </c>
      <c r="K83"/>
      <c r="L83" s="20" t="s">
        <v>64</v>
      </c>
      <c r="M83" s="27"/>
      <c r="N83" s="20" t="s">
        <v>232</v>
      </c>
      <c r="O83" s="10"/>
      <c r="P83" s="10"/>
      <c r="Q83" s="10"/>
      <c r="R83" s="10"/>
      <c r="S83" s="10"/>
      <c r="T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 x14ac:dyDescent="0.25">
      <c r="A84" s="10"/>
      <c r="B84" s="155" t="s">
        <v>296</v>
      </c>
      <c r="C84" s="10"/>
      <c r="D84" s="155" t="s">
        <v>112</v>
      </c>
      <c r="E84" s="10"/>
      <c r="F84" s="187" t="s">
        <v>314</v>
      </c>
      <c r="G84" s="10"/>
      <c r="H84" s="49" t="s">
        <v>257</v>
      </c>
      <c r="I84" s="10"/>
      <c r="J84" s="20" t="s">
        <v>52</v>
      </c>
      <c r="K84"/>
      <c r="L84" s="20" t="s">
        <v>69</v>
      </c>
      <c r="M84" s="27"/>
      <c r="N84" s="1" t="s">
        <v>105</v>
      </c>
      <c r="O84" s="10"/>
      <c r="P84" s="10"/>
      <c r="Q84" s="10"/>
      <c r="R84" s="10"/>
      <c r="S84" s="10"/>
      <c r="T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x14ac:dyDescent="0.25">
      <c r="A85" s="10"/>
      <c r="B85" s="155" t="s">
        <v>18</v>
      </c>
      <c r="C85" s="10"/>
      <c r="D85" s="155" t="s">
        <v>16</v>
      </c>
      <c r="E85" s="10"/>
      <c r="F85" s="187" t="s">
        <v>315</v>
      </c>
      <c r="G85" s="10"/>
      <c r="H85" s="49" t="s">
        <v>83</v>
      </c>
      <c r="I85" s="10"/>
      <c r="J85" s="1" t="s">
        <v>57</v>
      </c>
      <c r="K85"/>
      <c r="L85" s="20" t="s">
        <v>113</v>
      </c>
      <c r="M85" s="27"/>
      <c r="N85" s="20" t="s">
        <v>59</v>
      </c>
      <c r="O85" s="10"/>
      <c r="P85" s="10"/>
      <c r="Q85" s="10"/>
      <c r="R85" s="10"/>
      <c r="S85" s="10"/>
      <c r="T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x14ac:dyDescent="0.25">
      <c r="A86" s="10"/>
      <c r="B86" s="155" t="s">
        <v>140</v>
      </c>
      <c r="C86" s="10"/>
      <c r="D86" s="155" t="s">
        <v>80</v>
      </c>
      <c r="E86" s="10"/>
      <c r="F86" s="49" t="s">
        <v>117</v>
      </c>
      <c r="G86" s="10"/>
      <c r="H86" s="49" t="s">
        <v>88</v>
      </c>
      <c r="I86" s="10"/>
      <c r="J86" s="20"/>
      <c r="K86" s="117"/>
      <c r="L86" s="20" t="s">
        <v>58</v>
      </c>
      <c r="M86" s="27"/>
      <c r="N86" s="20" t="s">
        <v>68</v>
      </c>
      <c r="O86" s="10"/>
      <c r="P86" s="10"/>
      <c r="Q86" s="10"/>
      <c r="R86" s="10"/>
      <c r="S86" s="10"/>
      <c r="T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x14ac:dyDescent="0.25">
      <c r="A87" s="10"/>
      <c r="B87" s="155" t="s">
        <v>78</v>
      </c>
      <c r="C87" s="10"/>
      <c r="D87" s="155" t="s">
        <v>21</v>
      </c>
      <c r="E87" s="10"/>
      <c r="F87" s="49" t="s">
        <v>144</v>
      </c>
      <c r="G87" s="10"/>
      <c r="H87" s="49" t="s">
        <v>87</v>
      </c>
      <c r="I87" s="10"/>
      <c r="J87" s="20"/>
      <c r="K87" s="117"/>
      <c r="L87" s="20" t="s">
        <v>286</v>
      </c>
      <c r="M87" s="27"/>
      <c r="N87" s="210"/>
      <c r="O87" s="10"/>
      <c r="P87" s="10"/>
      <c r="Q87" s="10"/>
      <c r="R87" s="10"/>
      <c r="S87" s="10"/>
      <c r="T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x14ac:dyDescent="0.25">
      <c r="A88" s="10"/>
      <c r="B88" s="155" t="s">
        <v>244</v>
      </c>
      <c r="C88" s="10"/>
      <c r="D88" s="155" t="s">
        <v>301</v>
      </c>
      <c r="E88" s="10"/>
      <c r="F88" s="49" t="s">
        <v>299</v>
      </c>
      <c r="G88" s="10"/>
      <c r="H88" s="49" t="s">
        <v>317</v>
      </c>
      <c r="I88" s="10"/>
      <c r="J88" s="20"/>
      <c r="K88" s="117"/>
      <c r="L88" s="210"/>
      <c r="M88" s="27"/>
      <c r="N88" s="210"/>
      <c r="O88" s="10"/>
      <c r="Q88" s="10"/>
      <c r="R88" s="10"/>
      <c r="S88" s="10"/>
      <c r="T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x14ac:dyDescent="0.25">
      <c r="A89" s="10"/>
      <c r="B89" s="155" t="s">
        <v>287</v>
      </c>
      <c r="C89" s="10"/>
      <c r="D89" s="155" t="s">
        <v>77</v>
      </c>
      <c r="E89" s="10"/>
      <c r="F89" s="49" t="s">
        <v>318</v>
      </c>
      <c r="G89" s="10"/>
      <c r="H89" s="49" t="s">
        <v>192</v>
      </c>
      <c r="I89" s="10"/>
      <c r="J89" s="20"/>
      <c r="K89" s="117"/>
      <c r="L89" s="210"/>
      <c r="M89" s="27"/>
      <c r="N89" s="210"/>
      <c r="O89" s="10"/>
      <c r="Q89" s="10"/>
      <c r="R89" s="10"/>
      <c r="S89" s="10"/>
      <c r="T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x14ac:dyDescent="0.25">
      <c r="A90" s="10"/>
      <c r="B90" s="155" t="s">
        <v>167</v>
      </c>
      <c r="C90" s="10"/>
      <c r="D90" s="155" t="s">
        <v>319</v>
      </c>
      <c r="E90" s="10"/>
      <c r="F90" s="49" t="s">
        <v>302</v>
      </c>
      <c r="G90" s="10"/>
      <c r="H90" s="49" t="s">
        <v>30</v>
      </c>
      <c r="I90" s="10"/>
      <c r="J90" s="20"/>
      <c r="K90" s="117"/>
      <c r="L90" s="210"/>
      <c r="M90" s="27"/>
      <c r="N90" s="210"/>
      <c r="O90" s="10"/>
      <c r="Q90" s="18"/>
      <c r="R90" s="10"/>
      <c r="S90" s="10"/>
      <c r="T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x14ac:dyDescent="0.25">
      <c r="A91" s="10"/>
      <c r="B91" s="155" t="s">
        <v>258</v>
      </c>
      <c r="C91" s="10"/>
      <c r="D91" s="155" t="s">
        <v>291</v>
      </c>
      <c r="E91" s="10"/>
      <c r="F91" s="49" t="s">
        <v>320</v>
      </c>
      <c r="G91" s="10"/>
      <c r="H91" s="49" t="s">
        <v>289</v>
      </c>
      <c r="I91" s="10"/>
      <c r="J91" s="20"/>
      <c r="K91" s="117"/>
      <c r="L91" s="210"/>
      <c r="M91" s="27"/>
      <c r="N91" s="210"/>
      <c r="O91" s="10"/>
      <c r="Q91" s="10"/>
      <c r="R91" s="10"/>
      <c r="S91" s="10"/>
      <c r="T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x14ac:dyDescent="0.25">
      <c r="A92" s="10"/>
      <c r="B92" s="155" t="s">
        <v>33</v>
      </c>
      <c r="C92" s="10"/>
      <c r="D92" s="155" t="s">
        <v>321</v>
      </c>
      <c r="E92" s="10"/>
      <c r="F92" s="49" t="s">
        <v>122</v>
      </c>
      <c r="G92" s="10"/>
      <c r="H92" s="49" t="s">
        <v>264</v>
      </c>
      <c r="I92" s="10"/>
      <c r="J92" s="68" t="str">
        <f>J79&amp;" lag - aktivitetsserie"</f>
        <v>5 lag - aktivitetsserie</v>
      </c>
      <c r="K92" s="117"/>
      <c r="L92" s="68" t="str">
        <f>L79&amp; " lag aktivitetsserie"</f>
        <v>7 lag aktivitetsserie</v>
      </c>
      <c r="M92" s="27"/>
      <c r="N92" s="68" t="str">
        <f>N79&amp;" lag - aktivitetsserie"</f>
        <v>6 lag - aktivitetsserie</v>
      </c>
      <c r="O92" s="10"/>
      <c r="Q92" s="10"/>
      <c r="R92" s="10"/>
      <c r="S92" s="10"/>
      <c r="T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x14ac:dyDescent="0.25">
      <c r="A93" s="10"/>
      <c r="B93" s="155" t="s">
        <v>35</v>
      </c>
      <c r="C93" s="10"/>
      <c r="D93" s="155" t="s">
        <v>40</v>
      </c>
      <c r="E93" s="10"/>
      <c r="F93" s="49" t="s">
        <v>215</v>
      </c>
      <c r="G93" s="10"/>
      <c r="H93" s="49" t="s">
        <v>267</v>
      </c>
      <c r="I93" s="10"/>
      <c r="J93" s="68" t="s">
        <v>48</v>
      </c>
      <c r="K93" s="117"/>
      <c r="L93" s="68" t="s">
        <v>48</v>
      </c>
      <c r="M93" s="27"/>
      <c r="N93" s="68" t="s">
        <v>48</v>
      </c>
      <c r="O93" s="10"/>
      <c r="Q93" s="10"/>
      <c r="R93" s="10"/>
      <c r="S93" s="10"/>
      <c r="T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x14ac:dyDescent="0.25">
      <c r="A94" s="10"/>
      <c r="B94" s="155" t="s">
        <v>95</v>
      </c>
      <c r="C94" s="10"/>
      <c r="D94" s="155" t="s">
        <v>38</v>
      </c>
      <c r="E94" s="10"/>
      <c r="F94" s="49" t="s">
        <v>44</v>
      </c>
      <c r="G94" s="10"/>
      <c r="H94" s="49" t="s">
        <v>43</v>
      </c>
      <c r="I94" s="10"/>
      <c r="K94" s="117"/>
      <c r="M94" s="27"/>
      <c r="O94" s="10"/>
      <c r="Q94" s="10"/>
      <c r="R94" s="10"/>
      <c r="S94" s="10"/>
      <c r="T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x14ac:dyDescent="0.25">
      <c r="A95" s="10"/>
      <c r="B95" s="155" t="s">
        <v>46</v>
      </c>
      <c r="C95" s="10"/>
      <c r="D95" s="155" t="s">
        <v>41</v>
      </c>
      <c r="E95" s="10"/>
      <c r="F95" s="49" t="s">
        <v>47</v>
      </c>
      <c r="G95" s="10"/>
      <c r="H95" s="49" t="s">
        <v>145</v>
      </c>
      <c r="I95" s="10"/>
      <c r="K95" s="117"/>
      <c r="M95" s="27"/>
      <c r="O95" s="10"/>
      <c r="Q95" s="10"/>
      <c r="R95" s="10"/>
      <c r="S95" s="10"/>
      <c r="T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x14ac:dyDescent="0.25">
      <c r="A96" s="10"/>
      <c r="B96" s="155" t="s">
        <v>36</v>
      </c>
      <c r="C96" s="10"/>
      <c r="D96" s="155" t="s">
        <v>39</v>
      </c>
      <c r="E96" s="10"/>
      <c r="F96" s="49" t="s">
        <v>42</v>
      </c>
      <c r="G96" s="10"/>
      <c r="H96" s="49" t="s">
        <v>128</v>
      </c>
      <c r="I96" s="10"/>
      <c r="K96" s="117"/>
      <c r="M96" s="27"/>
      <c r="O96" s="10"/>
      <c r="Q96" s="10"/>
      <c r="R96" s="10"/>
      <c r="S96" s="10"/>
      <c r="T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x14ac:dyDescent="0.25">
      <c r="A97" s="10"/>
      <c r="B97" s="155" t="s">
        <v>98</v>
      </c>
      <c r="C97" s="10"/>
      <c r="D97" s="156" t="s">
        <v>96</v>
      </c>
      <c r="E97" s="10"/>
      <c r="F97" s="89"/>
      <c r="G97" s="10"/>
      <c r="H97" s="89"/>
      <c r="I97" s="10"/>
      <c r="K97" s="117"/>
      <c r="M97" s="27"/>
      <c r="O97" s="10"/>
      <c r="Q97" s="10"/>
      <c r="R97" s="10"/>
      <c r="S97" s="10"/>
      <c r="T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x14ac:dyDescent="0.25">
      <c r="A98" s="10"/>
      <c r="B98" s="95"/>
      <c r="C98" s="10"/>
      <c r="D98" s="22"/>
      <c r="E98" s="10"/>
      <c r="F98" s="95"/>
      <c r="G98" s="10"/>
      <c r="H98" s="95"/>
      <c r="I98" s="10"/>
      <c r="J98" s="10"/>
      <c r="K98" s="117"/>
      <c r="M98" s="27"/>
      <c r="O98" s="10"/>
      <c r="Q98" s="10"/>
      <c r="R98" s="10"/>
      <c r="S98" s="10"/>
      <c r="T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 x14ac:dyDescent="0.25">
      <c r="A99" s="10"/>
      <c r="B99" s="81" t="str">
        <f>B77&amp;" lag - aktivitetsserie"</f>
        <v>19 lag - aktivitetsserie</v>
      </c>
      <c r="C99" s="10"/>
      <c r="D99" s="81" t="str">
        <f>D77&amp;" lag - aktivitetsserie"</f>
        <v>19 lag - aktivitetsserie</v>
      </c>
      <c r="E99" s="10"/>
      <c r="F99" s="82" t="s">
        <v>322</v>
      </c>
      <c r="G99" s="10"/>
      <c r="H99" s="82" t="s">
        <v>322</v>
      </c>
      <c r="I99" s="10"/>
      <c r="K99" s="117"/>
      <c r="M99" s="27"/>
      <c r="O99" s="10"/>
      <c r="Q99" s="10"/>
      <c r="R99" s="10"/>
      <c r="S99" s="10"/>
      <c r="T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 x14ac:dyDescent="0.25">
      <c r="A100" s="10"/>
      <c r="B100" s="73" t="s">
        <v>48</v>
      </c>
      <c r="C100" s="10"/>
      <c r="D100" s="73" t="s">
        <v>48</v>
      </c>
      <c r="E100" s="10"/>
      <c r="F100" s="78" t="s">
        <v>48</v>
      </c>
      <c r="G100" s="10"/>
      <c r="H100" s="78" t="s">
        <v>48</v>
      </c>
      <c r="I100" s="10"/>
      <c r="K100" s="117"/>
      <c r="L100" s="27"/>
      <c r="M100" s="27"/>
      <c r="O100" s="10"/>
      <c r="Q100" s="10"/>
      <c r="R100" s="10"/>
      <c r="S100" s="10"/>
      <c r="T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K101" s="117"/>
      <c r="L101" s="27"/>
      <c r="M101" s="27"/>
      <c r="O101" s="10"/>
      <c r="P101" s="10"/>
      <c r="Q101" s="10"/>
      <c r="R101" s="10"/>
      <c r="S101" s="10"/>
      <c r="T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x14ac:dyDescent="0.25">
      <c r="A102" s="10"/>
      <c r="B102" s="10"/>
      <c r="C102" s="10"/>
      <c r="D102" s="10"/>
      <c r="E102" s="10"/>
      <c r="F102" s="10"/>
      <c r="G102" s="10"/>
      <c r="H102" s="143"/>
      <c r="I102" s="10"/>
      <c r="K102" s="117"/>
      <c r="L102" s="27"/>
      <c r="M102" s="27"/>
      <c r="O102" s="10"/>
      <c r="P102" s="10"/>
      <c r="Q102" s="10"/>
      <c r="R102" s="10"/>
      <c r="S102" s="10"/>
      <c r="T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x14ac:dyDescent="0.25">
      <c r="A103" s="10"/>
      <c r="B103" s="10"/>
      <c r="C103" s="10"/>
      <c r="D103" s="10"/>
      <c r="E103" s="10"/>
      <c r="F103" s="10"/>
      <c r="G103" s="10"/>
      <c r="H103" s="143"/>
      <c r="I103" s="10"/>
      <c r="K103" s="117"/>
      <c r="L103" s="10"/>
      <c r="M103" s="27"/>
      <c r="N103" s="27"/>
      <c r="O103" s="10"/>
      <c r="P103" s="10"/>
      <c r="Q103" s="10"/>
      <c r="R103" s="10"/>
      <c r="S103" s="10"/>
      <c r="T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x14ac:dyDescent="0.25">
      <c r="A104" s="10"/>
      <c r="B104" s="10"/>
      <c r="C104" s="10"/>
      <c r="D104" s="10"/>
      <c r="E104" s="10"/>
      <c r="F104" s="10"/>
      <c r="G104" s="10"/>
      <c r="H104" s="143"/>
      <c r="I104" s="10"/>
      <c r="K104" s="117"/>
      <c r="L104" s="10"/>
      <c r="M104" s="27"/>
      <c r="N104" s="27"/>
      <c r="O104" s="10"/>
      <c r="P104" s="10"/>
      <c r="Q104" s="10"/>
      <c r="R104" s="10"/>
      <c r="S104" s="10"/>
      <c r="T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x14ac:dyDescent="0.25">
      <c r="A105" s="10"/>
      <c r="B105" s="10"/>
      <c r="C105" s="10"/>
      <c r="D105" s="10"/>
      <c r="E105" s="10"/>
      <c r="F105" s="10"/>
      <c r="G105" s="10"/>
      <c r="H105" s="143"/>
      <c r="I105" s="10"/>
      <c r="K105" s="117"/>
      <c r="L105" s="10"/>
      <c r="M105" s="27"/>
      <c r="N105" s="2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K106" s="117"/>
      <c r="L106" s="10"/>
      <c r="M106" s="27"/>
      <c r="N106" s="2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K107" s="10"/>
      <c r="L107" s="10"/>
      <c r="M107" s="27"/>
      <c r="N107" s="2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s="63" customFormat="1" ht="21" x14ac:dyDescent="0.35">
      <c r="B108" s="62" t="s">
        <v>323</v>
      </c>
      <c r="C108" s="62"/>
      <c r="D108" s="62">
        <f>B110+D110+H110+J110+F110+L110+N110</f>
        <v>86</v>
      </c>
      <c r="E108" s="62" t="s">
        <v>6</v>
      </c>
      <c r="F108" s="62"/>
      <c r="M108" s="124"/>
      <c r="N108" s="124"/>
    </row>
    <row r="109" spans="1:33" ht="18.75" x14ac:dyDescent="0.3">
      <c r="A109" s="10"/>
      <c r="B109" s="47"/>
      <c r="C109" s="10"/>
      <c r="D109" s="10"/>
      <c r="E109" s="10"/>
      <c r="F109" s="10"/>
      <c r="G109" s="10"/>
      <c r="H109" s="10"/>
      <c r="I109" s="10"/>
      <c r="K109" s="10"/>
      <c r="L109" s="47" t="s">
        <v>49</v>
      </c>
      <c r="M109" s="10"/>
      <c r="N109" s="10"/>
      <c r="O109" s="10"/>
      <c r="P109" s="47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 x14ac:dyDescent="0.25">
      <c r="A110" s="10"/>
      <c r="B110" s="21">
        <f>COUNTA(B112:B126)</f>
        <v>14</v>
      </c>
      <c r="C110" s="10"/>
      <c r="D110" s="21">
        <f>COUNTA(D112:D127)</f>
        <v>15</v>
      </c>
      <c r="E110" s="10"/>
      <c r="F110" s="21">
        <f>COUNTA(F112:F127)</f>
        <v>16</v>
      </c>
      <c r="G110" s="10"/>
      <c r="H110" s="21">
        <f>COUNTA(H112:H127)</f>
        <v>15</v>
      </c>
      <c r="I110" s="10"/>
      <c r="J110" s="21">
        <f>COUNTA(J112:J116)</f>
        <v>5</v>
      </c>
      <c r="K110" s="10"/>
      <c r="L110" s="5">
        <f>COUNTA(L112:L121)</f>
        <v>10</v>
      </c>
      <c r="M110" s="44"/>
      <c r="N110" s="21">
        <v>11</v>
      </c>
      <c r="O110" s="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 x14ac:dyDescent="0.25">
      <c r="A111" s="10"/>
      <c r="B111" s="72" t="s">
        <v>324</v>
      </c>
      <c r="C111" s="10"/>
      <c r="D111" s="72" t="s">
        <v>325</v>
      </c>
      <c r="E111" s="10"/>
      <c r="F111" s="77" t="s">
        <v>326</v>
      </c>
      <c r="G111" s="10"/>
      <c r="H111" s="77" t="s">
        <v>327</v>
      </c>
      <c r="I111" s="10"/>
      <c r="J111" s="189" t="s">
        <v>327</v>
      </c>
      <c r="K111" s="10"/>
      <c r="L111" s="68" t="s">
        <v>333</v>
      </c>
      <c r="M111" s="44"/>
      <c r="N111" s="68" t="s">
        <v>333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 x14ac:dyDescent="0.25">
      <c r="A112" s="10"/>
      <c r="B112" s="49" t="s">
        <v>234</v>
      </c>
      <c r="C112"/>
      <c r="D112" s="49" t="s">
        <v>238</v>
      </c>
      <c r="E112" s="10"/>
      <c r="F112" s="49" t="s">
        <v>329</v>
      </c>
      <c r="G112" s="10"/>
      <c r="H112" s="49" t="s">
        <v>303</v>
      </c>
      <c r="I112" s="10"/>
      <c r="J112" s="187" t="s">
        <v>330</v>
      </c>
      <c r="K112" s="10"/>
      <c r="L112" s="20" t="s">
        <v>67</v>
      </c>
      <c r="M112" s="44"/>
      <c r="N112" s="20" t="s">
        <v>60</v>
      </c>
      <c r="O112" s="10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 x14ac:dyDescent="0.25">
      <c r="A113" s="10"/>
      <c r="B113" s="49" t="s">
        <v>139</v>
      </c>
      <c r="C113"/>
      <c r="D113" s="49" t="s">
        <v>12</v>
      </c>
      <c r="E113" s="10"/>
      <c r="F113" s="112" t="s">
        <v>14</v>
      </c>
      <c r="G113" s="10"/>
      <c r="H113" s="112" t="s">
        <v>20</v>
      </c>
      <c r="I113" s="10"/>
      <c r="J113" s="187" t="s">
        <v>331</v>
      </c>
      <c r="K113" s="10"/>
      <c r="L113" s="20" t="s">
        <v>106</v>
      </c>
      <c r="M113" s="44"/>
      <c r="N113" s="20" t="s">
        <v>63</v>
      </c>
      <c r="O113" s="10"/>
      <c r="Q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x14ac:dyDescent="0.25">
      <c r="A114" s="10"/>
      <c r="B114" t="s">
        <v>296</v>
      </c>
      <c r="C114"/>
      <c r="D114" s="49" t="s">
        <v>312</v>
      </c>
      <c r="E114" s="10"/>
      <c r="F114" s="49" t="s">
        <v>297</v>
      </c>
      <c r="G114" s="10"/>
      <c r="H114" s="49" t="s">
        <v>19</v>
      </c>
      <c r="I114" s="10"/>
      <c r="J114" s="201" t="s">
        <v>336</v>
      </c>
      <c r="K114" s="10"/>
      <c r="L114" s="20" t="s">
        <v>141</v>
      </c>
      <c r="M114" s="44"/>
      <c r="N114" s="20" t="s">
        <v>337</v>
      </c>
      <c r="O114" s="10"/>
      <c r="Q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ht="15.75" customHeight="1" x14ac:dyDescent="0.25">
      <c r="A115" s="10"/>
      <c r="B115" s="49" t="s">
        <v>123</v>
      </c>
      <c r="C115"/>
      <c r="D115" s="49" t="s">
        <v>15</v>
      </c>
      <c r="E115" s="10"/>
      <c r="F115" s="49" t="s">
        <v>76</v>
      </c>
      <c r="G115" s="10"/>
      <c r="H115" s="49" t="s">
        <v>283</v>
      </c>
      <c r="I115" s="10"/>
      <c r="J115" s="178" t="s">
        <v>334</v>
      </c>
      <c r="K115" s="10"/>
      <c r="L115" s="20" t="s">
        <v>102</v>
      </c>
      <c r="M115" s="44"/>
      <c r="N115" s="20" t="s">
        <v>57</v>
      </c>
      <c r="O115" s="10"/>
      <c r="Q115" s="10"/>
      <c r="S115" s="10"/>
      <c r="T115" s="10"/>
      <c r="U115" s="10"/>
      <c r="V115" s="205" t="s">
        <v>335</v>
      </c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x14ac:dyDescent="0.25">
      <c r="A116" s="10"/>
      <c r="B116" s="49" t="s">
        <v>84</v>
      </c>
      <c r="C116"/>
      <c r="D116" s="211" t="s">
        <v>10</v>
      </c>
      <c r="E116" s="10"/>
      <c r="F116" s="49" t="s">
        <v>342</v>
      </c>
      <c r="G116" s="10"/>
      <c r="H116" s="49" t="s">
        <v>18</v>
      </c>
      <c r="I116" s="10"/>
      <c r="J116" s="188" t="s">
        <v>332</v>
      </c>
      <c r="K116" s="10"/>
      <c r="L116" s="20" t="s">
        <v>69</v>
      </c>
      <c r="M116" s="44"/>
      <c r="N116" s="20" t="s">
        <v>339</v>
      </c>
      <c r="O116" s="10"/>
      <c r="Q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x14ac:dyDescent="0.25">
      <c r="A117" s="10"/>
      <c r="B117" s="49" t="s">
        <v>305</v>
      </c>
      <c r="C117"/>
      <c r="D117" s="49" t="s">
        <v>17</v>
      </c>
      <c r="E117" s="10"/>
      <c r="F117" s="49" t="s">
        <v>21</v>
      </c>
      <c r="G117" s="10"/>
      <c r="H117" s="49" t="s">
        <v>78</v>
      </c>
      <c r="I117" s="10"/>
      <c r="J117" s="190" t="str">
        <f>J110&amp;" lag - enkel serie"</f>
        <v>5 lag - enkel serie</v>
      </c>
      <c r="K117" s="10"/>
      <c r="L117" s="20" t="s">
        <v>58</v>
      </c>
      <c r="M117" s="44"/>
      <c r="N117" s="20" t="s">
        <v>118</v>
      </c>
      <c r="O117" s="10"/>
      <c r="Q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25">
      <c r="A118" s="10"/>
      <c r="B118" s="49" t="s">
        <v>240</v>
      </c>
      <c r="C118"/>
      <c r="D118" s="49" t="s">
        <v>16</v>
      </c>
      <c r="E118" s="10"/>
      <c r="F118" s="49" t="s">
        <v>117</v>
      </c>
      <c r="G118" s="10"/>
      <c r="H118" s="49" t="s">
        <v>82</v>
      </c>
      <c r="I118" s="10"/>
      <c r="J118" s="191" t="s">
        <v>48</v>
      </c>
      <c r="K118" s="10"/>
      <c r="L118" s="20" t="s">
        <v>341</v>
      </c>
      <c r="M118" s="44"/>
      <c r="N118" s="20" t="s">
        <v>66</v>
      </c>
      <c r="O118" s="10"/>
      <c r="Q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 x14ac:dyDescent="0.25">
      <c r="A119" s="10"/>
      <c r="B119" s="49" t="s">
        <v>244</v>
      </c>
      <c r="C119" s="14"/>
      <c r="D119" s="49" t="s">
        <v>328</v>
      </c>
      <c r="E119" s="10"/>
      <c r="F119" s="49" t="s">
        <v>140</v>
      </c>
      <c r="G119" s="10"/>
      <c r="H119" s="49" t="s">
        <v>83</v>
      </c>
      <c r="I119" s="10"/>
      <c r="K119" s="10"/>
      <c r="L119" s="20" t="s">
        <v>116</v>
      </c>
      <c r="M119" s="44"/>
      <c r="N119" s="20" t="s">
        <v>56</v>
      </c>
      <c r="O119" s="10"/>
      <c r="Q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 x14ac:dyDescent="0.25">
      <c r="A120" s="10"/>
      <c r="B120" s="49" t="s">
        <v>302</v>
      </c>
      <c r="C120"/>
      <c r="D120" s="49" t="s">
        <v>144</v>
      </c>
      <c r="E120" s="10"/>
      <c r="F120" s="114" t="s">
        <v>338</v>
      </c>
      <c r="G120" s="10"/>
      <c r="H120" s="181" t="s">
        <v>300</v>
      </c>
      <c r="I120" s="10"/>
      <c r="K120" s="10"/>
      <c r="L120" s="20" t="s">
        <v>286</v>
      </c>
      <c r="M120" s="44"/>
      <c r="N120" s="20" t="s">
        <v>59</v>
      </c>
      <c r="O120" s="10"/>
      <c r="Q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 x14ac:dyDescent="0.25">
      <c r="A121" s="10"/>
      <c r="B121" s="114" t="s">
        <v>167</v>
      </c>
      <c r="C121"/>
      <c r="D121" s="49" t="s">
        <v>77</v>
      </c>
      <c r="E121" s="10"/>
      <c r="F121" s="49" t="s">
        <v>24</v>
      </c>
      <c r="G121" s="10"/>
      <c r="H121" s="155" t="s">
        <v>344</v>
      </c>
      <c r="I121" s="10"/>
      <c r="K121" s="10"/>
      <c r="L121" s="20" t="s">
        <v>345</v>
      </c>
      <c r="M121" s="44"/>
      <c r="N121" s="20" t="s">
        <v>288</v>
      </c>
      <c r="O121" s="10"/>
      <c r="Q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:33" x14ac:dyDescent="0.25">
      <c r="A122" s="10"/>
      <c r="B122" s="49" t="s">
        <v>33</v>
      </c>
      <c r="C122"/>
      <c r="D122" s="49" t="s">
        <v>40</v>
      </c>
      <c r="E122" s="10"/>
      <c r="F122" s="49" t="s">
        <v>258</v>
      </c>
      <c r="G122" s="10"/>
      <c r="H122" s="114" t="s">
        <v>346</v>
      </c>
      <c r="I122" s="10"/>
      <c r="K122" s="10"/>
      <c r="L122" s="20"/>
      <c r="M122" s="44"/>
      <c r="N122" s="20" t="s">
        <v>127</v>
      </c>
      <c r="O122" s="10"/>
      <c r="Q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 x14ac:dyDescent="0.25">
      <c r="A123" s="10"/>
      <c r="B123" s="91" t="s">
        <v>35</v>
      </c>
      <c r="C123" s="13"/>
      <c r="D123" s="114" t="s">
        <v>95</v>
      </c>
      <c r="E123" s="13"/>
      <c r="F123" s="49" t="s">
        <v>264</v>
      </c>
      <c r="G123" s="10"/>
      <c r="H123" s="89" t="s">
        <v>340</v>
      </c>
      <c r="I123" s="10"/>
      <c r="J123" s="2"/>
      <c r="K123" s="10"/>
      <c r="L123" s="20"/>
      <c r="M123" s="44"/>
      <c r="N123" s="20"/>
      <c r="O123" s="13"/>
      <c r="Q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:33" x14ac:dyDescent="0.25">
      <c r="A124" s="10"/>
      <c r="B124" s="114" t="s">
        <v>94</v>
      </c>
      <c r="C124" s="13"/>
      <c r="D124" s="49" t="s">
        <v>43</v>
      </c>
      <c r="E124" s="13"/>
      <c r="F124" s="114" t="s">
        <v>97</v>
      </c>
      <c r="G124" s="10"/>
      <c r="H124" s="49" t="s">
        <v>252</v>
      </c>
      <c r="I124" s="10"/>
      <c r="J124" s="2"/>
      <c r="K124" s="10"/>
      <c r="L124" s="68" t="str">
        <f>L110&amp; " lag aktivitetsserie"</f>
        <v>10 lag aktivitetsserie</v>
      </c>
      <c r="M124" s="44"/>
      <c r="N124" s="68" t="str">
        <f>N110&amp; " lag aktivitetsserie"</f>
        <v>11 lag aktivitetsserie</v>
      </c>
      <c r="O124" s="13"/>
      <c r="Q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:33" x14ac:dyDescent="0.25">
      <c r="A125" s="10"/>
      <c r="B125" s="49" t="s">
        <v>343</v>
      </c>
      <c r="C125" s="13"/>
      <c r="D125" s="114" t="s">
        <v>147</v>
      </c>
      <c r="E125" s="13"/>
      <c r="F125" s="49" t="s">
        <v>347</v>
      </c>
      <c r="G125" s="10"/>
      <c r="H125" s="49" t="s">
        <v>289</v>
      </c>
      <c r="I125" s="10"/>
      <c r="J125" s="2"/>
      <c r="K125" s="10"/>
      <c r="L125" s="68" t="s">
        <v>48</v>
      </c>
      <c r="M125" s="44"/>
      <c r="N125" s="68" t="s">
        <v>48</v>
      </c>
      <c r="O125" s="13"/>
      <c r="Q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:33" x14ac:dyDescent="0.25">
      <c r="A126" s="10"/>
      <c r="B126" s="220"/>
      <c r="C126" s="13"/>
      <c r="D126" s="49" t="s">
        <v>96</v>
      </c>
      <c r="E126" s="13"/>
      <c r="F126" s="114" t="s">
        <v>171</v>
      </c>
      <c r="G126" s="10"/>
      <c r="H126" s="114" t="s">
        <v>145</v>
      </c>
      <c r="I126" s="10"/>
      <c r="K126" s="10"/>
      <c r="M126" s="44"/>
      <c r="O126" s="13"/>
      <c r="Q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:33" x14ac:dyDescent="0.25">
      <c r="A127" s="10"/>
      <c r="B127" s="89"/>
      <c r="C127" s="13"/>
      <c r="D127" s="89"/>
      <c r="E127" s="13"/>
      <c r="F127" s="49" t="s">
        <v>98</v>
      </c>
      <c r="G127" s="10"/>
      <c r="H127" s="89"/>
      <c r="I127" s="10"/>
      <c r="K127" s="10"/>
      <c r="M127" s="44"/>
      <c r="O127" s="13"/>
      <c r="Q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 x14ac:dyDescent="0.25">
      <c r="A128" s="10"/>
      <c r="B128" s="168" t="str">
        <f>B100&amp;" lag - enkel serie"</f>
        <v>14 kamper lag - enkel serie</v>
      </c>
      <c r="C128" s="13"/>
      <c r="D128" s="168" t="str">
        <f>D100&amp;" lag - enkel serie"</f>
        <v>14 kamper lag - enkel serie</v>
      </c>
      <c r="E128" s="13"/>
      <c r="F128" s="89"/>
      <c r="G128" s="10"/>
      <c r="H128" s="89"/>
      <c r="I128" s="10"/>
      <c r="K128" s="10"/>
      <c r="M128" s="44"/>
      <c r="O128" s="13"/>
      <c r="Q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 x14ac:dyDescent="0.25">
      <c r="A129" s="10"/>
      <c r="B129" s="81" t="s">
        <v>348</v>
      </c>
      <c r="C129" s="13"/>
      <c r="D129" s="81" t="s">
        <v>348</v>
      </c>
      <c r="E129" s="13"/>
      <c r="F129" s="89"/>
      <c r="G129" s="10"/>
      <c r="H129" s="112"/>
      <c r="I129" s="10"/>
      <c r="K129" s="10"/>
      <c r="L129" s="10"/>
      <c r="M129" s="13"/>
      <c r="O129" s="13"/>
      <c r="P129"/>
      <c r="Q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x14ac:dyDescent="0.25">
      <c r="A130" s="10"/>
      <c r="C130" s="10"/>
      <c r="E130" s="13"/>
      <c r="F130" s="186" t="str">
        <f>F101&amp;" lag - enkel serie"</f>
        <v xml:space="preserve"> lag - enkel serie</v>
      </c>
      <c r="G130" s="13"/>
      <c r="H130" s="186" t="str">
        <f>H101&amp;" lag - enkel serie"</f>
        <v xml:space="preserve"> lag - enkel serie</v>
      </c>
      <c r="I130" s="10"/>
      <c r="K130" s="10"/>
      <c r="L130" s="10"/>
      <c r="M130" s="13"/>
      <c r="N130" s="10"/>
      <c r="O130" s="13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x14ac:dyDescent="0.25">
      <c r="A131" s="10"/>
      <c r="C131"/>
      <c r="E131" s="13"/>
      <c r="F131" s="82" t="s">
        <v>48</v>
      </c>
      <c r="G131" s="13"/>
      <c r="H131" s="82" t="s">
        <v>48</v>
      </c>
      <c r="I131" s="10"/>
      <c r="K131" s="10"/>
      <c r="L131" s="10"/>
      <c r="M131" s="13"/>
      <c r="N131" s="10"/>
      <c r="O131" s="13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x14ac:dyDescent="0.25">
      <c r="A132" s="10"/>
      <c r="C132"/>
      <c r="D132" s="10"/>
      <c r="E132" s="13"/>
      <c r="H132"/>
      <c r="I132" s="13"/>
      <c r="K132" s="10"/>
      <c r="L132" s="10"/>
      <c r="M132" s="10"/>
      <c r="N132" s="10"/>
      <c r="O132" s="13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x14ac:dyDescent="0.25">
      <c r="A133" s="10"/>
      <c r="C133" s="10"/>
      <c r="D133"/>
      <c r="E133" s="13"/>
      <c r="H133"/>
      <c r="I133" s="13"/>
      <c r="K133" s="10"/>
      <c r="L133" s="10"/>
      <c r="M133" s="10"/>
      <c r="N133" s="10"/>
      <c r="O133" s="13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x14ac:dyDescent="0.25">
      <c r="A134" s="10"/>
      <c r="B134" s="15"/>
      <c r="C134" s="15"/>
      <c r="D134"/>
      <c r="E134" s="10"/>
      <c r="H134" s="27"/>
      <c r="I134" s="10"/>
      <c r="J134" s="13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s="64" customFormat="1" ht="21" x14ac:dyDescent="0.35">
      <c r="B135" s="62" t="s">
        <v>349</v>
      </c>
      <c r="D135" s="62">
        <f>B137+D137+F137+J137+B159+D159+F159</f>
        <v>56</v>
      </c>
      <c r="E135" s="62" t="s">
        <v>6</v>
      </c>
    </row>
    <row r="136" spans="1:33" ht="18.75" x14ac:dyDescent="0.3">
      <c r="A136" s="10"/>
      <c r="B136" s="2"/>
      <c r="C136" s="2"/>
      <c r="D136" s="10"/>
      <c r="E136" s="10"/>
      <c r="F136" s="47" t="s">
        <v>152</v>
      </c>
      <c r="G136" s="2"/>
      <c r="I136" s="43"/>
      <c r="J136" s="43"/>
      <c r="K136" s="43"/>
      <c r="L136" s="47"/>
      <c r="M136" s="43"/>
      <c r="N136" s="47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x14ac:dyDescent="0.25">
      <c r="A137" s="10"/>
      <c r="B137" s="125">
        <f>COUNTA(B139:B151)</f>
        <v>13</v>
      </c>
      <c r="C137" s="102"/>
      <c r="D137" s="125">
        <f>COUNTA(D139:D151)</f>
        <v>13</v>
      </c>
      <c r="E137" s="102"/>
      <c r="F137" s="21">
        <f>COUNTA(#REF!)</f>
        <v>1</v>
      </c>
      <c r="G137" s="92"/>
      <c r="I137" s="10"/>
      <c r="J137" s="5"/>
      <c r="K137" s="10"/>
      <c r="L137" s="10"/>
      <c r="M137" s="10"/>
      <c r="N137" s="10"/>
      <c r="O137"/>
      <c r="P137"/>
      <c r="Q137" s="18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x14ac:dyDescent="0.25">
      <c r="A138" s="10"/>
      <c r="B138" s="167" t="s">
        <v>350</v>
      </c>
      <c r="C138" s="92"/>
      <c r="D138" s="167" t="s">
        <v>351</v>
      </c>
      <c r="E138" s="92"/>
      <c r="F138" s="10">
        <v>9</v>
      </c>
      <c r="G138" s="92"/>
      <c r="I138" s="10"/>
      <c r="J138" s="10"/>
      <c r="K138" s="10"/>
      <c r="L138" s="10"/>
      <c r="M138" s="10"/>
      <c r="N138" s="10"/>
      <c r="O138"/>
      <c r="P138"/>
      <c r="Q138" s="18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x14ac:dyDescent="0.25">
      <c r="A139" s="10"/>
      <c r="B139" s="1" t="s">
        <v>225</v>
      </c>
      <c r="C139" s="92"/>
      <c r="D139" s="1" t="s">
        <v>74</v>
      </c>
      <c r="E139" s="92"/>
      <c r="F139" s="83" t="s">
        <v>352</v>
      </c>
      <c r="G139" s="92"/>
      <c r="I139" s="10"/>
      <c r="J139" s="10"/>
      <c r="K139" s="10"/>
      <c r="L139" s="10"/>
      <c r="M139" s="10"/>
      <c r="N139" s="10"/>
      <c r="O139"/>
      <c r="P139"/>
      <c r="Q139" s="18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x14ac:dyDescent="0.25">
      <c r="A140" s="10"/>
      <c r="B140" s="1" t="s">
        <v>11</v>
      </c>
      <c r="C140" s="92"/>
      <c r="D140" s="1" t="s">
        <v>75</v>
      </c>
      <c r="E140" s="92"/>
      <c r="F140" s="1" t="s">
        <v>116</v>
      </c>
      <c r="G140" s="92"/>
      <c r="I140" s="10"/>
      <c r="J140" s="10"/>
      <c r="K140" s="10"/>
      <c r="L140" s="10"/>
      <c r="M140" s="10"/>
      <c r="N140" s="10"/>
      <c r="O140"/>
      <c r="P140"/>
      <c r="Q140" s="18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x14ac:dyDescent="0.25">
      <c r="A141" s="10"/>
      <c r="B141" s="1" t="s">
        <v>353</v>
      </c>
      <c r="C141" s="92"/>
      <c r="D141" s="1" t="s">
        <v>13</v>
      </c>
      <c r="E141" s="92"/>
      <c r="F141" s="1" t="s">
        <v>58</v>
      </c>
      <c r="G141" s="92"/>
      <c r="I141" s="10"/>
      <c r="J141" s="10"/>
      <c r="K141" s="10"/>
      <c r="L141" s="10"/>
      <c r="M141" s="10"/>
      <c r="N141" s="10"/>
      <c r="O141"/>
      <c r="P141"/>
      <c r="Q141" s="18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x14ac:dyDescent="0.25">
      <c r="A142" s="10"/>
      <c r="B142" s="1" t="s">
        <v>157</v>
      </c>
      <c r="C142" s="92"/>
      <c r="D142" s="1" t="s">
        <v>296</v>
      </c>
      <c r="E142" s="92"/>
      <c r="F142" s="1" t="s">
        <v>57</v>
      </c>
      <c r="G142" s="92"/>
      <c r="I142" s="10"/>
      <c r="J142" s="10"/>
      <c r="K142" s="10"/>
      <c r="L142" s="10"/>
      <c r="M142" s="10"/>
      <c r="N142" s="10"/>
      <c r="O142"/>
      <c r="P142"/>
      <c r="Q142" s="18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x14ac:dyDescent="0.25">
      <c r="A143" s="10"/>
      <c r="B143" s="1" t="s">
        <v>21</v>
      </c>
      <c r="C143" s="92"/>
      <c r="D143" s="1" t="s">
        <v>165</v>
      </c>
      <c r="E143" s="92"/>
      <c r="F143" s="169" t="s">
        <v>102</v>
      </c>
      <c r="G143" s="92"/>
      <c r="I143" s="10"/>
      <c r="J143" s="10"/>
      <c r="K143" s="10"/>
      <c r="L143" s="10"/>
      <c r="M143" s="10"/>
      <c r="N143" s="10"/>
      <c r="O143"/>
      <c r="P143"/>
      <c r="Q143" s="28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x14ac:dyDescent="0.25">
      <c r="A144" s="10"/>
      <c r="B144" s="1" t="s">
        <v>28</v>
      </c>
      <c r="C144" s="92"/>
      <c r="D144" s="1" t="s">
        <v>354</v>
      </c>
      <c r="E144" s="92"/>
      <c r="F144" s="87" t="s">
        <v>67</v>
      </c>
      <c r="G144" s="92"/>
      <c r="I144" s="10"/>
      <c r="J144" s="10"/>
      <c r="K144" s="10"/>
      <c r="L144" s="10"/>
      <c r="M144" s="10"/>
      <c r="N144" s="10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x14ac:dyDescent="0.25">
      <c r="A145" s="10"/>
      <c r="B145" s="1" t="s">
        <v>280</v>
      </c>
      <c r="C145" s="92"/>
      <c r="D145" s="1" t="s">
        <v>117</v>
      </c>
      <c r="E145" s="92"/>
      <c r="F145" s="87" t="s">
        <v>59</v>
      </c>
      <c r="G145" s="92"/>
      <c r="I145" s="10"/>
      <c r="J145" s="10"/>
      <c r="K145" s="10"/>
      <c r="L145" s="10"/>
      <c r="M145" s="10"/>
      <c r="N145" s="10"/>
      <c r="O145"/>
      <c r="P145"/>
      <c r="Q145" s="18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x14ac:dyDescent="0.25">
      <c r="A146" s="10"/>
      <c r="B146" s="1" t="s">
        <v>302</v>
      </c>
      <c r="C146" s="92"/>
      <c r="D146" s="1" t="s">
        <v>119</v>
      </c>
      <c r="E146" s="92"/>
      <c r="F146" s="87" t="s">
        <v>60</v>
      </c>
      <c r="G146" s="92"/>
      <c r="I146" s="10"/>
      <c r="J146" s="10"/>
      <c r="K146" s="10"/>
      <c r="L146" s="10"/>
      <c r="M146" s="10"/>
      <c r="N146" s="10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x14ac:dyDescent="0.25">
      <c r="A147" s="10"/>
      <c r="B147" s="1" t="s">
        <v>24</v>
      </c>
      <c r="C147" s="92"/>
      <c r="D147" s="1" t="s">
        <v>161</v>
      </c>
      <c r="E147" s="92"/>
      <c r="F147" s="87" t="s">
        <v>63</v>
      </c>
      <c r="G147" s="92"/>
      <c r="I147" s="10"/>
      <c r="J147" s="10"/>
      <c r="K147" s="10"/>
      <c r="L147" s="10"/>
      <c r="M147" s="10"/>
      <c r="N147" s="10"/>
      <c r="O147"/>
      <c r="P147"/>
      <c r="Q147" s="18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x14ac:dyDescent="0.25">
      <c r="A148" s="10"/>
      <c r="B148" s="1" t="s">
        <v>291</v>
      </c>
      <c r="C148" s="92"/>
      <c r="D148" s="1" t="s">
        <v>27</v>
      </c>
      <c r="E148" s="92"/>
      <c r="F148" s="87" t="s">
        <v>68</v>
      </c>
      <c r="G148" s="92"/>
      <c r="I148" s="10"/>
      <c r="J148" s="10"/>
      <c r="K148" s="10"/>
      <c r="L148" s="10"/>
      <c r="M148" s="10"/>
      <c r="N148" s="10"/>
      <c r="O148"/>
      <c r="P148"/>
      <c r="Q148" s="18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x14ac:dyDescent="0.25">
      <c r="A149" s="10"/>
      <c r="B149" s="1" t="s">
        <v>167</v>
      </c>
      <c r="C149" s="92"/>
      <c r="D149" s="1" t="s">
        <v>93</v>
      </c>
      <c r="E149" s="92"/>
      <c r="F149" s="87"/>
      <c r="G149" s="92"/>
      <c r="I149" s="10"/>
      <c r="J149" s="10"/>
      <c r="K149" s="10"/>
      <c r="L149" s="10"/>
      <c r="M149" s="10"/>
      <c r="N149" s="10"/>
      <c r="O149"/>
      <c r="P149"/>
      <c r="Q149" s="18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x14ac:dyDescent="0.25">
      <c r="A150" s="10"/>
      <c r="B150" s="1" t="s">
        <v>94</v>
      </c>
      <c r="C150" s="92"/>
      <c r="D150" s="1" t="s">
        <v>355</v>
      </c>
      <c r="E150" s="92"/>
      <c r="F150" s="168" t="str">
        <f>F138&amp;" lag - enkel serie"</f>
        <v>9 lag - enkel serie</v>
      </c>
      <c r="G150" s="92"/>
      <c r="I150" s="10"/>
      <c r="J150" s="10"/>
      <c r="K150" s="10"/>
      <c r="L150" s="10"/>
      <c r="M150" s="10"/>
      <c r="N150" s="10"/>
      <c r="O150"/>
      <c r="P150"/>
      <c r="Q150" s="18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x14ac:dyDescent="0.25">
      <c r="A151" s="10"/>
      <c r="B151" s="1" t="s">
        <v>329</v>
      </c>
      <c r="C151" s="92"/>
      <c r="D151" s="1" t="s">
        <v>148</v>
      </c>
      <c r="E151" s="92"/>
      <c r="F151" s="100" t="str">
        <f>(F138-1)*1&amp;" kamper"</f>
        <v>8 kamper</v>
      </c>
      <c r="G151" s="92"/>
      <c r="I151" s="10"/>
      <c r="J151" s="10"/>
      <c r="K151" s="10"/>
      <c r="L151" s="10"/>
      <c r="M151" s="10"/>
      <c r="N151" s="10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ht="30" x14ac:dyDescent="0.25">
      <c r="A152" s="10"/>
      <c r="B152" s="168" t="str">
        <f>B137&amp;" lag - Dobbel serie"</f>
        <v>13 lag - Dobbel serie</v>
      </c>
      <c r="C152" s="103"/>
      <c r="D152" s="168" t="str">
        <f>D137&amp;" lag - Dobbel serie"</f>
        <v>13 lag - Dobbel serie</v>
      </c>
      <c r="E152" s="92"/>
      <c r="F152" s="166" t="s">
        <v>356</v>
      </c>
      <c r="G152" s="9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x14ac:dyDescent="0.25">
      <c r="A153" s="10"/>
      <c r="B153" s="107" t="str">
        <f>(B137-1)*2&amp;" kamper"</f>
        <v>24 kamper</v>
      </c>
      <c r="C153" s="104"/>
      <c r="D153" s="107" t="str">
        <f>(D137-1)*2&amp;" kamper"</f>
        <v>24 kamper</v>
      </c>
      <c r="E153" s="92"/>
      <c r="F153" s="138" t="s">
        <v>357</v>
      </c>
      <c r="G153" s="9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x14ac:dyDescent="0.25">
      <c r="A154" s="52"/>
      <c r="B154" s="137" t="s">
        <v>358</v>
      </c>
      <c r="C154" s="103"/>
      <c r="D154" s="137" t="s">
        <v>358</v>
      </c>
      <c r="E154" s="103"/>
      <c r="F154" s="10"/>
      <c r="G154" s="103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x14ac:dyDescent="0.25">
      <c r="A155" s="52"/>
      <c r="B155" s="103"/>
      <c r="C155" s="10"/>
      <c r="D155" s="103"/>
      <c r="E155" s="103"/>
      <c r="F155" t="s">
        <v>466</v>
      </c>
      <c r="G155" s="103"/>
      <c r="I155" s="10"/>
      <c r="J155" s="10"/>
      <c r="K155" s="52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x14ac:dyDescent="0.25">
      <c r="A156" s="52"/>
      <c r="B156" s="10"/>
      <c r="C156" s="10"/>
      <c r="D156" s="10"/>
      <c r="E156" s="10"/>
      <c r="F156" s="10"/>
      <c r="G156" s="10"/>
      <c r="H156" s="10"/>
      <c r="I156" s="10"/>
      <c r="J156" s="10"/>
      <c r="K156" s="52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x14ac:dyDescent="0.25">
      <c r="A157" s="10"/>
      <c r="B157" s="10"/>
      <c r="C157" s="10"/>
      <c r="D157" s="10"/>
      <c r="E157" s="10"/>
      <c r="F157" s="10"/>
      <c r="G157" s="10"/>
      <c r="H157"/>
      <c r="I157" s="103"/>
      <c r="J157" s="10"/>
      <c r="K157" s="103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x14ac:dyDescent="0.25">
      <c r="A158" s="52"/>
      <c r="B158" s="10"/>
      <c r="C158" s="10"/>
      <c r="D158" s="10"/>
      <c r="E158" s="10"/>
      <c r="F158" s="10"/>
      <c r="G158" s="10"/>
      <c r="H158"/>
      <c r="I158" s="103"/>
      <c r="K158" s="103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x14ac:dyDescent="0.25">
      <c r="A159" s="52"/>
      <c r="B159" s="104">
        <f>COUNTA(B161:B170)</f>
        <v>10</v>
      </c>
      <c r="C159" s="10"/>
      <c r="D159" s="104">
        <f>COUNTA(D161:D170)</f>
        <v>9</v>
      </c>
      <c r="E159" s="104"/>
      <c r="F159" s="104">
        <f>COUNTA(F161:F170)</f>
        <v>10</v>
      </c>
      <c r="G159" s="103"/>
      <c r="H159"/>
      <c r="I159" s="103"/>
      <c r="K159" s="103"/>
      <c r="L159" s="10"/>
      <c r="M159" s="10"/>
      <c r="N159" s="5"/>
      <c r="O159" s="10"/>
      <c r="P159" s="5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x14ac:dyDescent="0.25">
      <c r="A160" s="51"/>
      <c r="B160" s="80" t="s">
        <v>359</v>
      </c>
      <c r="C160" s="92"/>
      <c r="D160" s="80" t="s">
        <v>360</v>
      </c>
      <c r="E160" s="92"/>
      <c r="F160" s="80" t="s">
        <v>361</v>
      </c>
      <c r="G160" s="92"/>
      <c r="H160"/>
      <c r="I160" s="103"/>
      <c r="K160" s="103"/>
      <c r="L160" s="10"/>
      <c r="M160" s="10"/>
      <c r="N160" s="31"/>
      <c r="O160" s="10"/>
      <c r="P160" s="31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x14ac:dyDescent="0.25">
      <c r="A161" s="52"/>
      <c r="B161" s="1" t="s">
        <v>14</v>
      </c>
      <c r="C161" s="92"/>
      <c r="D161" s="1" t="s">
        <v>235</v>
      </c>
      <c r="E161" s="92"/>
      <c r="F161" s="1" t="s">
        <v>362</v>
      </c>
      <c r="G161" s="105"/>
      <c r="H161"/>
      <c r="I161" s="103"/>
      <c r="K161" s="103"/>
      <c r="L161" s="10"/>
      <c r="M161" s="10"/>
      <c r="N161" s="27"/>
      <c r="O161" s="10"/>
      <c r="P161" s="27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x14ac:dyDescent="0.25">
      <c r="A162" s="52"/>
      <c r="B162" s="1" t="s">
        <v>297</v>
      </c>
      <c r="C162" s="92"/>
      <c r="D162" s="1" t="s">
        <v>242</v>
      </c>
      <c r="E162" s="92"/>
      <c r="F162" s="1" t="s">
        <v>363</v>
      </c>
      <c r="G162" s="103"/>
      <c r="H162"/>
      <c r="I162" s="103"/>
      <c r="K162" s="103"/>
      <c r="L162" s="10"/>
      <c r="M162" s="10"/>
      <c r="N162" s="27"/>
      <c r="O162" s="10"/>
      <c r="P162" s="27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x14ac:dyDescent="0.25">
      <c r="A163" s="52"/>
      <c r="B163" s="1" t="s">
        <v>112</v>
      </c>
      <c r="C163" s="92"/>
      <c r="D163" s="1" t="s">
        <v>20</v>
      </c>
      <c r="E163" s="92"/>
      <c r="F163" s="9" t="s">
        <v>78</v>
      </c>
      <c r="G163" s="106"/>
      <c r="H163"/>
      <c r="I163" s="103"/>
      <c r="K163" s="103"/>
      <c r="L163" s="10"/>
      <c r="M163" s="10"/>
      <c r="N163" s="27"/>
      <c r="O163" s="10"/>
      <c r="P163" s="27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x14ac:dyDescent="0.25">
      <c r="A164" s="52"/>
      <c r="B164" s="1" t="s">
        <v>19</v>
      </c>
      <c r="C164" s="92"/>
      <c r="D164" s="1" t="s">
        <v>257</v>
      </c>
      <c r="E164" s="92"/>
      <c r="F164" s="1" t="s">
        <v>364</v>
      </c>
      <c r="G164" s="103"/>
      <c r="H164"/>
      <c r="I164" s="103"/>
      <c r="K164" s="103"/>
      <c r="L164" s="10"/>
      <c r="M164" s="10"/>
      <c r="N164" s="27"/>
      <c r="O164" s="10"/>
      <c r="P164" s="27"/>
      <c r="Q164" s="18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x14ac:dyDescent="0.25">
      <c r="A165" s="52"/>
      <c r="B165" s="1" t="s">
        <v>299</v>
      </c>
      <c r="C165" s="92"/>
      <c r="D165" s="1" t="s">
        <v>366</v>
      </c>
      <c r="E165" s="92"/>
      <c r="F165" s="1" t="s">
        <v>252</v>
      </c>
      <c r="G165" s="103"/>
      <c r="H165"/>
      <c r="I165" s="103"/>
      <c r="K165" s="103"/>
      <c r="L165" s="10"/>
      <c r="M165" s="10"/>
      <c r="N165" s="27"/>
      <c r="O165" s="10"/>
      <c r="P165" s="27"/>
      <c r="Q165" s="18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x14ac:dyDescent="0.25">
      <c r="A166" s="10"/>
      <c r="B166" s="1" t="s">
        <v>88</v>
      </c>
      <c r="C166" s="92"/>
      <c r="D166" s="1" t="s">
        <v>83</v>
      </c>
      <c r="E166" s="92"/>
      <c r="F166" s="1" t="s">
        <v>365</v>
      </c>
      <c r="G166" s="103"/>
      <c r="H166"/>
      <c r="I166" s="103"/>
      <c r="K166" s="103"/>
      <c r="L166" s="10"/>
      <c r="M166" s="10"/>
      <c r="N166" s="10"/>
      <c r="O166" s="10"/>
      <c r="P166" s="27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x14ac:dyDescent="0.25">
      <c r="A167" s="52"/>
      <c r="B167" s="1" t="s">
        <v>37</v>
      </c>
      <c r="C167" s="92"/>
      <c r="D167" s="1" t="s">
        <v>303</v>
      </c>
      <c r="E167" s="92"/>
      <c r="F167" s="1" t="s">
        <v>264</v>
      </c>
      <c r="G167" s="103"/>
      <c r="H167"/>
      <c r="I167" s="103"/>
      <c r="K167" s="103"/>
      <c r="L167" s="10"/>
      <c r="M167" s="10"/>
      <c r="N167"/>
      <c r="O167" s="10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x14ac:dyDescent="0.25">
      <c r="A168" s="10"/>
      <c r="B168" s="1" t="s">
        <v>87</v>
      </c>
      <c r="C168" s="92"/>
      <c r="D168" s="1" t="s">
        <v>284</v>
      </c>
      <c r="E168" s="92"/>
      <c r="F168" s="1" t="s">
        <v>97</v>
      </c>
      <c r="G168" s="103"/>
      <c r="H168" s="10"/>
      <c r="I168" s="103"/>
      <c r="K168" s="103"/>
      <c r="L168" s="10"/>
      <c r="M168" s="10"/>
      <c r="N168"/>
      <c r="O168" s="10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x14ac:dyDescent="0.25">
      <c r="A169" s="10"/>
      <c r="B169" s="1" t="s">
        <v>367</v>
      </c>
      <c r="C169" s="92"/>
      <c r="D169" s="1" t="s">
        <v>321</v>
      </c>
      <c r="E169" s="92"/>
      <c r="F169" s="1" t="s">
        <v>39</v>
      </c>
      <c r="G169" s="92"/>
      <c r="H169" s="10"/>
      <c r="I169" s="103"/>
      <c r="K169" s="103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x14ac:dyDescent="0.25">
      <c r="A170" s="10"/>
      <c r="B170" s="1" t="s">
        <v>258</v>
      </c>
      <c r="C170" s="92"/>
      <c r="D170" s="9"/>
      <c r="E170" s="92"/>
      <c r="F170" s="1" t="s">
        <v>263</v>
      </c>
      <c r="G170" s="103"/>
      <c r="H170"/>
      <c r="I170" s="103"/>
      <c r="K170" s="103"/>
      <c r="L170" s="103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x14ac:dyDescent="0.25">
      <c r="A171" s="10"/>
      <c r="B171" s="96" t="str">
        <f>B159&amp;" lag enkelserie"</f>
        <v>10 lag enkelserie</v>
      </c>
      <c r="C171" s="92"/>
      <c r="D171" s="96" t="str">
        <f>D159&amp;" lag""enkelserie"</f>
        <v>9 lag"enkelserie</v>
      </c>
      <c r="E171" s="92"/>
      <c r="F171" s="96" t="str">
        <f>F159&amp;" lag enkelserie"</f>
        <v>10 lag enkelserie</v>
      </c>
      <c r="G171" s="92"/>
      <c r="H171" s="10"/>
      <c r="I171" s="103"/>
      <c r="K171" s="103"/>
      <c r="L171" s="103"/>
      <c r="M171" s="10"/>
      <c r="N171" s="39"/>
      <c r="O171" s="10"/>
      <c r="P171" s="39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x14ac:dyDescent="0.25">
      <c r="A172" s="10"/>
      <c r="B172" s="85" t="str">
        <f>(B159-1)*1&amp;" kamper"</f>
        <v>9 kamper</v>
      </c>
      <c r="C172" s="92"/>
      <c r="D172" s="85" t="str">
        <f>(D159-1)*1&amp;" kamper"</f>
        <v>8 kamper</v>
      </c>
      <c r="E172" s="92"/>
      <c r="F172" s="85" t="str">
        <f>(F159-1)*1&amp;" kamper"</f>
        <v>9 kamper</v>
      </c>
      <c r="G172" s="92"/>
      <c r="H172" s="10"/>
      <c r="I172" s="103"/>
      <c r="K172" s="103"/>
      <c r="L172" s="103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30" x14ac:dyDescent="0.25">
      <c r="A173" s="10"/>
      <c r="B173" s="166" t="s">
        <v>368</v>
      </c>
      <c r="C173" s="86"/>
      <c r="D173" s="166" t="s">
        <v>368</v>
      </c>
      <c r="E173" s="97"/>
      <c r="F173" s="166" t="s">
        <v>368</v>
      </c>
      <c r="G173" s="92"/>
      <c r="H173" s="10"/>
      <c r="I173" s="103"/>
      <c r="K173" s="103"/>
      <c r="L173" s="103"/>
      <c r="M173" s="10"/>
      <c r="N173" s="10"/>
      <c r="O173" s="10"/>
      <c r="P173" s="10"/>
      <c r="Q173" s="29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x14ac:dyDescent="0.25">
      <c r="A174" s="10"/>
      <c r="B174" s="173" t="s">
        <v>369</v>
      </c>
      <c r="C174" s="86"/>
      <c r="D174" s="173" t="s">
        <v>369</v>
      </c>
      <c r="E174" s="86"/>
      <c r="F174" s="173" t="s">
        <v>369</v>
      </c>
      <c r="G174" s="92"/>
      <c r="H174" s="10"/>
      <c r="I174" s="103"/>
      <c r="J174" s="103"/>
      <c r="K174" s="103"/>
      <c r="L174" s="103"/>
      <c r="M174" s="10"/>
      <c r="N174" s="10"/>
      <c r="O174" s="10"/>
      <c r="P174" s="10"/>
      <c r="Q174" s="54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5.75" thickBot="1" x14ac:dyDescent="0.3">
      <c r="A175" s="10"/>
      <c r="B175" s="170"/>
      <c r="C175" s="10"/>
      <c r="D175" s="170"/>
      <c r="E175" s="10"/>
      <c r="F175" s="170"/>
      <c r="G175" s="86"/>
      <c r="H175" s="10"/>
      <c r="I175" s="103"/>
      <c r="J175" s="103"/>
      <c r="K175" s="103"/>
      <c r="L175" s="103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x14ac:dyDescent="0.25">
      <c r="A176" s="10"/>
      <c r="B176" s="10"/>
      <c r="C176" s="10"/>
      <c r="D176" s="10"/>
      <c r="E176" s="10"/>
      <c r="F176" s="10"/>
      <c r="G176" s="86"/>
      <c r="H176" s="18"/>
      <c r="I176" s="103"/>
      <c r="J176" s="103"/>
      <c r="K176" s="103"/>
      <c r="L176" s="103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x14ac:dyDescent="0.25">
      <c r="A177" s="10"/>
      <c r="B177" t="s">
        <v>370</v>
      </c>
      <c r="C177"/>
      <c r="D177" t="s">
        <v>370</v>
      </c>
      <c r="E177"/>
      <c r="F177" t="s">
        <v>370</v>
      </c>
      <c r="G177"/>
      <c r="H177"/>
      <c r="I177" s="103"/>
      <c r="J177" s="103"/>
      <c r="K177" s="103"/>
      <c r="L177" s="103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x14ac:dyDescent="0.25">
      <c r="A178" s="10"/>
      <c r="B178" s="10"/>
      <c r="C178" s="52"/>
      <c r="D178" s="10"/>
      <c r="E178" s="52"/>
      <c r="F178"/>
      <c r="G178"/>
      <c r="H178"/>
      <c r="I178" s="103"/>
      <c r="J178" s="103"/>
      <c r="K178" s="103"/>
      <c r="L178" s="103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x14ac:dyDescent="0.25">
      <c r="A179" s="10"/>
      <c r="B179" s="10"/>
      <c r="C179"/>
      <c r="D179" s="10"/>
      <c r="E179"/>
      <c r="F179" s="10"/>
      <c r="G179"/>
      <c r="H179" s="10"/>
      <c r="I179" s="103"/>
      <c r="J179" s="103"/>
      <c r="K179" s="103"/>
      <c r="L179" s="103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x14ac:dyDescent="0.25">
      <c r="A180" s="10"/>
      <c r="B180" s="10"/>
      <c r="C180"/>
      <c r="D180"/>
      <c r="E180"/>
      <c r="F180" s="10"/>
      <c r="G180"/>
      <c r="H180" s="103"/>
      <c r="I180" s="103"/>
      <c r="J180" s="103"/>
      <c r="K180" s="103"/>
      <c r="L180" s="103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x14ac:dyDescent="0.25">
      <c r="A181" s="10"/>
      <c r="B181" s="104"/>
      <c r="C181"/>
      <c r="D181" s="10"/>
      <c r="E181"/>
      <c r="F181" s="10"/>
      <c r="G181"/>
      <c r="H181" s="10"/>
      <c r="I181" s="103"/>
      <c r="J181" s="103"/>
      <c r="K181" s="103"/>
      <c r="L181" s="103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x14ac:dyDescent="0.25">
      <c r="A182" s="10"/>
      <c r="B182" s="10"/>
      <c r="C182"/>
      <c r="D182" s="10"/>
      <c r="E182"/>
      <c r="F182" s="10"/>
      <c r="G182"/>
      <c r="H182" s="10"/>
      <c r="I182" s="103"/>
      <c r="J182" s="103"/>
      <c r="K182" s="103"/>
      <c r="L182" s="103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x14ac:dyDescent="0.25">
      <c r="A183" s="10"/>
      <c r="B183" s="10"/>
      <c r="C183"/>
      <c r="D183" s="10"/>
      <c r="E183"/>
      <c r="F183" s="10"/>
      <c r="G183"/>
      <c r="H183" s="10"/>
      <c r="I183" s="103"/>
      <c r="J183" s="103"/>
      <c r="K183" s="103"/>
      <c r="L183" s="103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x14ac:dyDescent="0.25">
      <c r="A184" s="10"/>
      <c r="B184" s="10"/>
      <c r="C184"/>
      <c r="D184" s="10"/>
      <c r="E184"/>
      <c r="F184" s="10"/>
      <c r="G184"/>
      <c r="H184" s="10"/>
      <c r="I184" s="103"/>
      <c r="J184" s="103"/>
      <c r="K184" s="103"/>
      <c r="L184" s="103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x14ac:dyDescent="0.25">
      <c r="A185" s="10"/>
      <c r="B185" s="10"/>
      <c r="C185"/>
      <c r="D185" s="10"/>
      <c r="E185"/>
      <c r="F185" s="10"/>
      <c r="G185"/>
      <c r="H185" s="10"/>
      <c r="I185" s="103"/>
      <c r="J185" s="103"/>
      <c r="K185" s="103"/>
      <c r="L185" s="103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x14ac:dyDescent="0.25">
      <c r="A186" s="10"/>
      <c r="B186" s="10"/>
      <c r="C186" s="10"/>
      <c r="D186" s="10"/>
      <c r="E186" s="10"/>
      <c r="F186" s="10"/>
      <c r="G186" s="10"/>
      <c r="H186" s="103"/>
      <c r="I186" s="103"/>
      <c r="J186" s="103"/>
      <c r="K186" s="103"/>
      <c r="L186" s="103"/>
      <c r="M186" s="10"/>
      <c r="N186" s="10"/>
      <c r="O186" s="10"/>
      <c r="P186" s="10"/>
      <c r="Q186" s="54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x14ac:dyDescent="0.25">
      <c r="A187" s="10"/>
      <c r="B187" s="10"/>
      <c r="C187" s="10"/>
      <c r="D187" s="10"/>
      <c r="E187" s="10"/>
      <c r="F187" s="10"/>
      <c r="G187" s="10"/>
      <c r="H187" s="103"/>
      <c r="I187" s="103"/>
      <c r="J187" s="103"/>
      <c r="K187" s="103"/>
      <c r="L187" s="103"/>
      <c r="M187" s="10"/>
      <c r="N187" s="10"/>
      <c r="O187" s="10"/>
      <c r="P187" s="10"/>
      <c r="Q187" s="54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x14ac:dyDescent="0.25">
      <c r="A188" s="52"/>
      <c r="B188" s="10"/>
      <c r="C188" s="10"/>
      <c r="D188" s="10"/>
      <c r="E188" s="10"/>
      <c r="F188" s="10"/>
      <c r="G188" s="52"/>
      <c r="H188" s="52"/>
      <c r="I188" s="10"/>
      <c r="J188" s="52"/>
      <c r="K188" s="52"/>
      <c r="L188" s="10"/>
      <c r="M188" s="10"/>
      <c r="N188" s="10"/>
      <c r="O188" s="10"/>
      <c r="P188" s="10"/>
      <c r="Q188" s="54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s="63" customFormat="1" ht="21" x14ac:dyDescent="0.35">
      <c r="B189" s="62" t="s">
        <v>371</v>
      </c>
      <c r="D189" s="66">
        <f>B192+D192+H216+B216+D216+F216</f>
        <v>65</v>
      </c>
      <c r="E189" s="62" t="s">
        <v>6</v>
      </c>
      <c r="F189" s="62"/>
    </row>
    <row r="190" spans="1:33" ht="18.75" x14ac:dyDescent="0.3">
      <c r="A190" s="10"/>
      <c r="B190" s="47" t="s">
        <v>372</v>
      </c>
      <c r="C190" s="55"/>
      <c r="D190" s="55"/>
      <c r="E190" s="55"/>
      <c r="G190" s="42"/>
      <c r="H190" s="42"/>
      <c r="I190" s="43"/>
      <c r="J190" s="47"/>
      <c r="K190" s="42"/>
      <c r="L190" s="47"/>
      <c r="M190" s="55"/>
      <c r="N190" s="55"/>
      <c r="O190" s="55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x14ac:dyDescent="0.25">
      <c r="A191" s="10"/>
      <c r="B191" s="29"/>
      <c r="C191"/>
      <c r="D191" s="10"/>
      <c r="E191" s="10"/>
      <c r="G191" s="10"/>
      <c r="H191" s="10"/>
      <c r="I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x14ac:dyDescent="0.25">
      <c r="A192" s="10"/>
      <c r="B192" s="5">
        <f>COUNTA(B194:B205)</f>
        <v>11</v>
      </c>
      <c r="C192"/>
      <c r="D192" s="5">
        <f>COUNTA(D194:D205)</f>
        <v>11</v>
      </c>
      <c r="E192" s="10"/>
      <c r="G192" s="10"/>
      <c r="I192"/>
      <c r="J192" s="10"/>
      <c r="K192" s="21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x14ac:dyDescent="0.25">
      <c r="A193" s="10"/>
      <c r="B193" s="68" t="s">
        <v>373</v>
      </c>
      <c r="C193"/>
      <c r="D193" s="68" t="s">
        <v>374</v>
      </c>
      <c r="E193" s="10"/>
      <c r="G193" s="10"/>
      <c r="I193"/>
      <c r="J193" s="10"/>
      <c r="K193" s="10"/>
      <c r="L193" s="10"/>
      <c r="M193" s="10"/>
      <c r="N193" s="10"/>
      <c r="O193" s="10"/>
      <c r="P193" s="10"/>
      <c r="Q193" s="44"/>
      <c r="R193" s="21"/>
      <c r="S193"/>
      <c r="T193" s="21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x14ac:dyDescent="0.25">
      <c r="A194" s="10"/>
      <c r="B194" s="1" t="s">
        <v>184</v>
      </c>
      <c r="C194" s="10"/>
      <c r="D194" s="1" t="s">
        <v>11</v>
      </c>
      <c r="E194" s="10"/>
      <c r="G194" s="10"/>
      <c r="I194"/>
      <c r="J194" s="10"/>
      <c r="K194" s="10"/>
      <c r="L194" s="10"/>
      <c r="M194" s="10"/>
      <c r="N194" s="10"/>
      <c r="O194" s="10"/>
      <c r="P194" s="10"/>
      <c r="Q194" s="44"/>
      <c r="R194" s="90"/>
      <c r="S194"/>
      <c r="T194" s="9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x14ac:dyDescent="0.25">
      <c r="A195" s="10"/>
      <c r="B195" s="1" t="s">
        <v>13</v>
      </c>
      <c r="C195" s="10"/>
      <c r="D195" s="1" t="s">
        <v>157</v>
      </c>
      <c r="E195" s="10"/>
      <c r="G195" s="10"/>
      <c r="I195"/>
      <c r="J195" s="10"/>
      <c r="K195" s="10"/>
      <c r="L195" s="10"/>
      <c r="M195" s="10"/>
      <c r="N195" s="10"/>
      <c r="O195" s="10"/>
      <c r="P195" s="10"/>
      <c r="Q195" s="44"/>
      <c r="R195"/>
      <c r="S195"/>
      <c r="T195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x14ac:dyDescent="0.25">
      <c r="A196" s="10"/>
      <c r="B196" s="1" t="s">
        <v>377</v>
      </c>
      <c r="C196" s="10"/>
      <c r="D196" s="1" t="s">
        <v>165</v>
      </c>
      <c r="E196" s="10"/>
      <c r="G196" s="10"/>
      <c r="I196"/>
      <c r="J196" s="10"/>
      <c r="K196" s="10"/>
      <c r="L196" s="10"/>
      <c r="M196" s="10"/>
      <c r="N196" s="10"/>
      <c r="O196" s="10"/>
      <c r="P196" s="10"/>
      <c r="Q196" s="44"/>
      <c r="R196"/>
      <c r="S196"/>
      <c r="T196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x14ac:dyDescent="0.25">
      <c r="A197" s="10"/>
      <c r="B197" s="1" t="s">
        <v>119</v>
      </c>
      <c r="C197" s="10"/>
      <c r="D197" s="1" t="s">
        <v>85</v>
      </c>
      <c r="E197" s="10"/>
      <c r="G197" s="10"/>
      <c r="I197"/>
      <c r="J197" s="10"/>
      <c r="K197" s="10"/>
      <c r="L197" s="10"/>
      <c r="M197" s="10"/>
      <c r="N197" s="10"/>
      <c r="O197" s="10"/>
      <c r="P197" s="10"/>
      <c r="Q197" s="44"/>
      <c r="R197"/>
      <c r="S197"/>
      <c r="T197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x14ac:dyDescent="0.25">
      <c r="A198" s="10"/>
      <c r="B198" s="1" t="s">
        <v>78</v>
      </c>
      <c r="C198" s="10"/>
      <c r="D198" s="1" t="s">
        <v>161</v>
      </c>
      <c r="E198" s="10"/>
      <c r="G198" s="10"/>
      <c r="I198"/>
      <c r="J198" s="10"/>
      <c r="K198" s="10"/>
      <c r="L198" s="10"/>
      <c r="M198" s="10"/>
      <c r="N198" s="10"/>
      <c r="O198" s="10"/>
      <c r="P198" s="10"/>
      <c r="Q198" s="44"/>
      <c r="R198"/>
      <c r="S198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x14ac:dyDescent="0.25">
      <c r="A199" s="10"/>
      <c r="B199" s="1" t="s">
        <v>280</v>
      </c>
      <c r="C199" s="10"/>
      <c r="D199" s="1" t="s">
        <v>123</v>
      </c>
      <c r="E199" s="10"/>
      <c r="G199" s="10"/>
      <c r="I199"/>
      <c r="J199" s="10"/>
      <c r="K199" s="10"/>
      <c r="L199" s="10"/>
      <c r="M199" s="10"/>
      <c r="N199" s="10"/>
      <c r="O199" s="10"/>
      <c r="P199" s="10"/>
      <c r="Q199" s="44"/>
      <c r="R199"/>
      <c r="S199"/>
      <c r="T199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customFormat="1" x14ac:dyDescent="0.25">
      <c r="B200" s="1" t="s">
        <v>24</v>
      </c>
      <c r="D200" s="1" t="s">
        <v>291</v>
      </c>
      <c r="F200" s="11"/>
      <c r="H200" s="11"/>
      <c r="L200" s="10"/>
      <c r="Q200" s="126"/>
    </row>
    <row r="201" spans="1:33" customFormat="1" x14ac:dyDescent="0.25">
      <c r="B201" s="1" t="s">
        <v>27</v>
      </c>
      <c r="D201" s="1" t="s">
        <v>124</v>
      </c>
      <c r="F201" s="11"/>
      <c r="H201" s="11"/>
      <c r="L201" s="10"/>
      <c r="Q201" s="126"/>
    </row>
    <row r="202" spans="1:33" customFormat="1" ht="15" customHeight="1" x14ac:dyDescent="0.25">
      <c r="B202" s="1" t="s">
        <v>170</v>
      </c>
      <c r="D202" s="1" t="s">
        <v>93</v>
      </c>
      <c r="F202" s="11"/>
      <c r="H202" s="11"/>
      <c r="L202" s="10"/>
      <c r="Q202" s="126"/>
    </row>
    <row r="203" spans="1:33" customFormat="1" x14ac:dyDescent="0.25">
      <c r="B203" s="1" t="s">
        <v>379</v>
      </c>
      <c r="D203" s="1" t="s">
        <v>172</v>
      </c>
      <c r="F203" s="11"/>
      <c r="H203" s="11"/>
      <c r="L203" s="10"/>
      <c r="Q203" s="126"/>
    </row>
    <row r="204" spans="1:33" customFormat="1" x14ac:dyDescent="0.25">
      <c r="B204" s="1" t="s">
        <v>148</v>
      </c>
      <c r="D204" s="1" t="s">
        <v>94</v>
      </c>
      <c r="F204" s="11"/>
      <c r="H204" s="11"/>
      <c r="L204" s="10"/>
      <c r="Q204" s="126"/>
      <c r="R204" s="90"/>
      <c r="T204" s="90"/>
    </row>
    <row r="205" spans="1:33" customFormat="1" x14ac:dyDescent="0.25">
      <c r="B205" s="1"/>
      <c r="D205" s="1"/>
      <c r="F205" s="11"/>
      <c r="H205" s="11"/>
      <c r="L205" s="10"/>
      <c r="Q205" s="126"/>
      <c r="R205" s="90"/>
      <c r="T205" s="90"/>
    </row>
    <row r="206" spans="1:33" customFormat="1" x14ac:dyDescent="0.25">
      <c r="B206" s="76" t="str">
        <f>B192&amp;" lag - Dobbel Serie"</f>
        <v>11 lag - Dobbel Serie</v>
      </c>
      <c r="D206" s="81" t="str">
        <f>D192&amp;" lag - Dobbel serie"</f>
        <v>11 lag - Dobbel serie</v>
      </c>
      <c r="F206" s="11"/>
      <c r="H206" s="11"/>
      <c r="L206" s="10"/>
      <c r="Q206" s="126"/>
    </row>
    <row r="207" spans="1:33" x14ac:dyDescent="0.25">
      <c r="A207" s="10"/>
      <c r="B207" s="79" t="str">
        <f>(B192-1)*2&amp;" Kamper"</f>
        <v>20 Kamper</v>
      </c>
      <c r="C207" s="10"/>
      <c r="D207" s="73" t="str">
        <f>(D192-1)*2&amp;" Kamper"</f>
        <v>20 Kamper</v>
      </c>
      <c r="E207" s="10"/>
      <c r="G207" s="10"/>
      <c r="I207" s="10"/>
      <c r="J207" s="10"/>
      <c r="K207" s="10"/>
      <c r="L207" s="10"/>
      <c r="M207"/>
      <c r="N207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8.75" x14ac:dyDescent="0.3">
      <c r="A208" s="10"/>
      <c r="B208" s="137" t="s">
        <v>380</v>
      </c>
      <c r="C208" s="10"/>
      <c r="D208" s="137" t="s">
        <v>380</v>
      </c>
      <c r="E208" s="10"/>
      <c r="G208" s="10"/>
      <c r="I208" s="10"/>
      <c r="J208" s="10"/>
      <c r="K208" s="10"/>
      <c r="L208" s="10"/>
      <c r="M208" s="54"/>
      <c r="N208" s="10"/>
      <c r="O208"/>
      <c r="P208" s="47"/>
      <c r="Q208" s="54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x14ac:dyDescent="0.25">
      <c r="A209" s="10"/>
      <c r="B209" s="10"/>
      <c r="C209" s="10"/>
      <c r="D209" s="10"/>
      <c r="E209" s="10"/>
      <c r="G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x14ac:dyDescent="0.25">
      <c r="A210" s="10"/>
      <c r="B210" s="10"/>
      <c r="C210" s="10"/>
      <c r="D210" s="10"/>
      <c r="E210" s="10"/>
      <c r="G210" s="10"/>
      <c r="I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x14ac:dyDescent="0.25">
      <c r="A211" s="10"/>
      <c r="C211" s="10"/>
      <c r="E211" s="10"/>
      <c r="G211" s="10"/>
      <c r="I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x14ac:dyDescent="0.25">
      <c r="A212" s="10"/>
      <c r="C212" s="10"/>
      <c r="E212" s="10"/>
      <c r="G212" s="10"/>
      <c r="I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x14ac:dyDescent="0.25">
      <c r="A213" s="10"/>
      <c r="C213" s="10"/>
      <c r="E213" s="10"/>
      <c r="G213" s="10"/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8.75" x14ac:dyDescent="0.3">
      <c r="A214" s="10"/>
      <c r="C214" s="10"/>
      <c r="E214" s="10"/>
      <c r="G214" s="10"/>
      <c r="H214" s="47" t="s">
        <v>152</v>
      </c>
      <c r="I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x14ac:dyDescent="0.25">
      <c r="A215" s="10"/>
      <c r="C215" s="10"/>
      <c r="E215" s="10"/>
      <c r="F215"/>
      <c r="G215" s="10"/>
      <c r="H215" s="10"/>
      <c r="I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x14ac:dyDescent="0.25">
      <c r="A216" s="10"/>
      <c r="B216" s="21">
        <f>COUNTA(B218:B231)</f>
        <v>12</v>
      </c>
      <c r="C216" s="10"/>
      <c r="D216" s="21">
        <f>COUNTA(D218:D231)</f>
        <v>12</v>
      </c>
      <c r="E216" s="10"/>
      <c r="F216" s="5">
        <f>COUNTA(F218:F221)</f>
        <v>4</v>
      </c>
      <c r="G216" s="10"/>
      <c r="H216" s="21">
        <f>COUNTA(H218:H232)</f>
        <v>15</v>
      </c>
      <c r="I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x14ac:dyDescent="0.25">
      <c r="A217" s="10"/>
      <c r="B217" s="77" t="s">
        <v>382</v>
      </c>
      <c r="C217" s="10"/>
      <c r="D217" s="77" t="s">
        <v>383</v>
      </c>
      <c r="E217" s="10"/>
      <c r="F217" s="172" t="s">
        <v>386</v>
      </c>
      <c r="G217" s="10"/>
      <c r="H217" s="75" t="s">
        <v>375</v>
      </c>
      <c r="I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x14ac:dyDescent="0.25">
      <c r="A218" s="10"/>
      <c r="B218" s="1" t="s">
        <v>74</v>
      </c>
      <c r="C218" s="10"/>
      <c r="D218" s="1" t="s">
        <v>14</v>
      </c>
      <c r="E218" s="10"/>
      <c r="F218" s="1" t="s">
        <v>384</v>
      </c>
      <c r="G218" s="10"/>
      <c r="H218" s="1" t="s">
        <v>217</v>
      </c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x14ac:dyDescent="0.25">
      <c r="A219" s="10"/>
      <c r="B219" s="1" t="s">
        <v>296</v>
      </c>
      <c r="C219" s="10"/>
      <c r="D219" s="1" t="s">
        <v>297</v>
      </c>
      <c r="E219" s="10"/>
      <c r="F219" s="1" t="s">
        <v>385</v>
      </c>
      <c r="G219" s="10"/>
      <c r="H219" s="1" t="s">
        <v>376</v>
      </c>
      <c r="I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x14ac:dyDescent="0.25">
      <c r="A220" s="10"/>
      <c r="B220" s="1" t="s">
        <v>19</v>
      </c>
      <c r="C220" s="10"/>
      <c r="D220" s="1" t="s">
        <v>112</v>
      </c>
      <c r="E220" s="10"/>
      <c r="F220" s="1" t="s">
        <v>387</v>
      </c>
      <c r="G220" s="10"/>
      <c r="H220" s="1" t="s">
        <v>58</v>
      </c>
      <c r="I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x14ac:dyDescent="0.25">
      <c r="A221" s="10"/>
      <c r="B221" s="1" t="s">
        <v>21</v>
      </c>
      <c r="C221" s="10"/>
      <c r="D221" s="1" t="s">
        <v>117</v>
      </c>
      <c r="E221" s="10"/>
      <c r="F221" s="140" t="s">
        <v>388</v>
      </c>
      <c r="G221" s="10"/>
      <c r="H221" s="1" t="s">
        <v>57</v>
      </c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x14ac:dyDescent="0.25">
      <c r="A222" s="10"/>
      <c r="B222" s="1" t="s">
        <v>298</v>
      </c>
      <c r="C222" s="10"/>
      <c r="D222" s="1" t="s">
        <v>81</v>
      </c>
      <c r="E222" s="10"/>
      <c r="F222" s="22"/>
      <c r="G222" s="10"/>
      <c r="H222" s="1" t="s">
        <v>185</v>
      </c>
      <c r="I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x14ac:dyDescent="0.25">
      <c r="A223" s="10"/>
      <c r="B223" s="1" t="s">
        <v>88</v>
      </c>
      <c r="C223" s="10"/>
      <c r="D223" s="1" t="s">
        <v>34</v>
      </c>
      <c r="E223" s="10"/>
      <c r="F223" s="171" t="s">
        <v>389</v>
      </c>
      <c r="G223" s="10"/>
      <c r="H223" s="1" t="s">
        <v>102</v>
      </c>
      <c r="I223" s="10"/>
      <c r="K223" s="10"/>
      <c r="L223" s="10"/>
      <c r="M223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x14ac:dyDescent="0.25">
      <c r="A224" s="10"/>
      <c r="B224" s="1" t="s">
        <v>259</v>
      </c>
      <c r="C224" s="10"/>
      <c r="D224" s="1" t="s">
        <v>87</v>
      </c>
      <c r="E224" s="10"/>
      <c r="F224" s="171" t="s">
        <v>390</v>
      </c>
      <c r="G224" s="10"/>
      <c r="H224" s="1" t="s">
        <v>64</v>
      </c>
      <c r="I224" s="10"/>
      <c r="K224" s="10"/>
      <c r="L224"/>
      <c r="M224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x14ac:dyDescent="0.25">
      <c r="A225" s="10"/>
      <c r="B225" s="1" t="s">
        <v>320</v>
      </c>
      <c r="C225" s="10"/>
      <c r="D225" s="1" t="s">
        <v>303</v>
      </c>
      <c r="E225" s="10"/>
      <c r="F225" s="10"/>
      <c r="G225" s="10"/>
      <c r="H225" s="1" t="s">
        <v>67</v>
      </c>
      <c r="I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x14ac:dyDescent="0.25">
      <c r="A226" s="10"/>
      <c r="B226" s="1" t="s">
        <v>284</v>
      </c>
      <c r="C226" s="10"/>
      <c r="D226" s="1" t="s">
        <v>321</v>
      </c>
      <c r="E226" s="10"/>
      <c r="F226" s="10" t="s">
        <v>391</v>
      </c>
      <c r="G226" s="10"/>
      <c r="H226" s="1" t="s">
        <v>190</v>
      </c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x14ac:dyDescent="0.25">
      <c r="A227" s="10"/>
      <c r="B227" t="s">
        <v>167</v>
      </c>
      <c r="C227" s="10"/>
      <c r="D227" t="s">
        <v>35</v>
      </c>
      <c r="E227" s="10"/>
      <c r="G227" s="10"/>
      <c r="H227" s="1" t="s">
        <v>378</v>
      </c>
      <c r="I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x14ac:dyDescent="0.25">
      <c r="A228" s="10"/>
      <c r="B228" s="1" t="s">
        <v>97</v>
      </c>
      <c r="C228" s="10"/>
      <c r="D228" s="1" t="s">
        <v>264</v>
      </c>
      <c r="E228" s="10"/>
      <c r="G228" s="10"/>
      <c r="H228" s="1" t="s">
        <v>69</v>
      </c>
      <c r="I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5" customHeight="1" x14ac:dyDescent="0.25">
      <c r="A229" s="10"/>
      <c r="B229" s="1" t="s">
        <v>39</v>
      </c>
      <c r="C229" s="10"/>
      <c r="D229" s="1" t="s">
        <v>329</v>
      </c>
      <c r="E229" s="10"/>
      <c r="F229"/>
      <c r="G229" s="10"/>
      <c r="H229" s="1" t="s">
        <v>59</v>
      </c>
      <c r="I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x14ac:dyDescent="0.25">
      <c r="A230" s="10"/>
      <c r="B230" s="210"/>
      <c r="C230" s="10"/>
      <c r="D230" s="210"/>
      <c r="E230" s="10"/>
      <c r="G230" s="10"/>
      <c r="H230" s="1" t="s">
        <v>127</v>
      </c>
      <c r="I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x14ac:dyDescent="0.25">
      <c r="A231" s="10"/>
      <c r="B231" s="174"/>
      <c r="C231" s="10"/>
      <c r="D231" s="174"/>
      <c r="E231" s="10"/>
      <c r="G231" s="10"/>
      <c r="H231" s="1" t="s">
        <v>66</v>
      </c>
      <c r="I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x14ac:dyDescent="0.25">
      <c r="A232" s="10"/>
      <c r="B232" s="78" t="str">
        <f>B216&amp;" lag - Enkel Serie"</f>
        <v>12 lag - Enkel Serie</v>
      </c>
      <c r="C232" s="10"/>
      <c r="D232" s="78" t="str">
        <f>D216&amp;" lag - Enkel Serie"</f>
        <v>12 lag - Enkel Serie</v>
      </c>
      <c r="E232" s="10"/>
      <c r="F232"/>
      <c r="G232" s="10"/>
      <c r="H232" s="1" t="s">
        <v>68</v>
      </c>
      <c r="I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x14ac:dyDescent="0.25">
      <c r="A233" s="10"/>
      <c r="B233" s="82" t="str">
        <f>(B216-1)*1&amp;" Kamper"</f>
        <v>11 Kamper</v>
      </c>
      <c r="C233" s="10"/>
      <c r="D233" s="77" t="str">
        <f>(D216-1)*1&amp;" Kamper"</f>
        <v>11 Kamper</v>
      </c>
      <c r="E233" s="10"/>
      <c r="F233"/>
      <c r="G233" s="10"/>
      <c r="H233" s="77" t="str">
        <f>H216&amp;" lag - Enkel Serie"</f>
        <v>15 lag - Enkel Serie</v>
      </c>
      <c r="I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30" x14ac:dyDescent="0.25">
      <c r="A234" s="10"/>
      <c r="B234" s="175" t="s">
        <v>392</v>
      </c>
      <c r="C234" s="10"/>
      <c r="D234" s="175" t="s">
        <v>392</v>
      </c>
      <c r="E234" s="10"/>
      <c r="F234"/>
      <c r="G234" s="10"/>
      <c r="H234" s="82" t="str">
        <f>(H216-1)*1&amp;" Kamper"</f>
        <v>14 Kamper</v>
      </c>
      <c r="I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x14ac:dyDescent="0.25">
      <c r="A235" s="10"/>
      <c r="B235" s="221"/>
      <c r="C235" s="10"/>
      <c r="D235" s="221"/>
      <c r="E235" s="10"/>
      <c r="F235"/>
      <c r="G235" s="10"/>
      <c r="H235" s="222" t="s">
        <v>381</v>
      </c>
      <c r="I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30" x14ac:dyDescent="0.25">
      <c r="A236" s="10"/>
      <c r="B236" s="173" t="s">
        <v>369</v>
      </c>
      <c r="C236" s="10"/>
      <c r="D236" s="173" t="s">
        <v>369</v>
      </c>
      <c r="E236" s="10"/>
      <c r="F236" s="10"/>
      <c r="G236" s="10"/>
      <c r="H236" s="224" t="s">
        <v>467</v>
      </c>
      <c r="I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x14ac:dyDescent="0.25">
      <c r="A237" s="10"/>
      <c r="B237" s="199"/>
      <c r="C237" s="10"/>
      <c r="D237" s="199"/>
      <c r="E237" s="10"/>
      <c r="F237" s="10"/>
      <c r="G237" s="10"/>
      <c r="H237" s="223" t="s">
        <v>357</v>
      </c>
      <c r="I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x14ac:dyDescent="0.25">
      <c r="A238" s="10"/>
      <c r="B238" t="s">
        <v>370</v>
      </c>
      <c r="C238" s="10"/>
      <c r="D238" t="s">
        <v>370</v>
      </c>
      <c r="E238" s="10"/>
      <c r="F238"/>
      <c r="G238" s="10"/>
      <c r="I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x14ac:dyDescent="0.25">
      <c r="A239" s="10"/>
      <c r="B239"/>
      <c r="C239" s="10"/>
      <c r="D239" s="10"/>
      <c r="E239" s="10"/>
      <c r="F239" s="10"/>
      <c r="G239" s="10"/>
      <c r="I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x14ac:dyDescent="0.25">
      <c r="A240" s="10"/>
      <c r="B240"/>
      <c r="C240" s="10"/>
      <c r="D240" s="10"/>
      <c r="E240" s="10"/>
      <c r="F240" s="10"/>
      <c r="G240" s="10"/>
      <c r="H240" s="10"/>
      <c r="I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s="62" customFormat="1" ht="21" x14ac:dyDescent="0.35">
      <c r="B241" s="62" t="s">
        <v>393</v>
      </c>
      <c r="D241" s="66">
        <f>B243+D243+F243+F264+D264+B264</f>
        <v>59</v>
      </c>
      <c r="E241" s="62" t="s">
        <v>6</v>
      </c>
    </row>
    <row r="242" spans="1:33" ht="18.75" x14ac:dyDescent="0.3">
      <c r="A242" s="10"/>
      <c r="B242" s="47"/>
      <c r="C242" s="47"/>
      <c r="D242" s="47"/>
      <c r="E242" s="47"/>
      <c r="F242" s="47" t="s">
        <v>152</v>
      </c>
      <c r="G242" s="10"/>
      <c r="I242" s="42"/>
      <c r="J242" s="47"/>
      <c r="K242" s="47"/>
      <c r="L242" s="47"/>
      <c r="M242" s="47"/>
      <c r="N242" s="48"/>
      <c r="O242" s="47"/>
      <c r="P242" s="47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x14ac:dyDescent="0.25">
      <c r="A243" s="10"/>
      <c r="B243" s="122">
        <f>COUNTA(B245:B256)</f>
        <v>10</v>
      </c>
      <c r="C243" s="5"/>
      <c r="D243" s="122">
        <f>COUNTA(D245:D256)</f>
        <v>10</v>
      </c>
      <c r="E243" s="10"/>
      <c r="F243" s="21">
        <v>6</v>
      </c>
      <c r="G243" s="10"/>
      <c r="I243" s="10"/>
      <c r="J243" s="5"/>
      <c r="K243" s="10"/>
      <c r="L243" s="10"/>
      <c r="M243" s="10"/>
      <c r="N243" s="5"/>
      <c r="O243" s="10"/>
      <c r="P243" s="21"/>
      <c r="Q243" s="18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ht="15" customHeight="1" x14ac:dyDescent="0.25">
      <c r="A244" s="10"/>
      <c r="B244" s="79" t="s">
        <v>394</v>
      </c>
      <c r="C244" s="10"/>
      <c r="D244" s="79" t="s">
        <v>395</v>
      </c>
      <c r="E244" s="10"/>
      <c r="F244" s="68" t="s">
        <v>396</v>
      </c>
      <c r="G244" s="10"/>
      <c r="I244" s="10"/>
      <c r="J244" s="10"/>
      <c r="K244" s="10"/>
      <c r="L244" s="10"/>
      <c r="M244" s="90" t="s">
        <v>397</v>
      </c>
      <c r="N244" s="10"/>
      <c r="O244" s="10"/>
      <c r="P244" s="31"/>
      <c r="Q244" s="18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x14ac:dyDescent="0.25">
      <c r="A245" s="10"/>
      <c r="B245" s="108" t="s">
        <v>111</v>
      </c>
      <c r="C245" s="10"/>
      <c r="D245" s="89" t="s">
        <v>398</v>
      </c>
      <c r="E245" s="10"/>
      <c r="F245" s="157" t="s">
        <v>58</v>
      </c>
      <c r="G245" s="10"/>
      <c r="I245" s="10"/>
      <c r="J245" s="10"/>
      <c r="K245" s="10"/>
      <c r="L245" s="10"/>
      <c r="M245" s="92"/>
      <c r="N245" s="10"/>
      <c r="O245" s="10"/>
      <c r="P245" s="27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x14ac:dyDescent="0.25">
      <c r="A246" s="10"/>
      <c r="B246" s="108" t="s">
        <v>13</v>
      </c>
      <c r="C246" s="10"/>
      <c r="D246" s="108" t="s">
        <v>353</v>
      </c>
      <c r="E246" s="10"/>
      <c r="F246" s="225" t="s">
        <v>102</v>
      </c>
      <c r="G246" s="10"/>
      <c r="I246" s="10"/>
      <c r="J246" s="10"/>
      <c r="K246" s="10"/>
      <c r="L246" s="10"/>
      <c r="M246" s="92"/>
      <c r="N246" s="10"/>
      <c r="O246" s="10"/>
      <c r="P246" s="27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x14ac:dyDescent="0.25">
      <c r="A247" s="10"/>
      <c r="B247" s="89" t="s">
        <v>112</v>
      </c>
      <c r="C247" s="10"/>
      <c r="D247" s="89" t="s">
        <v>157</v>
      </c>
      <c r="E247" s="10"/>
      <c r="F247" s="225" t="s">
        <v>64</v>
      </c>
      <c r="G247" s="10"/>
      <c r="I247" s="10"/>
      <c r="J247" s="10"/>
      <c r="K247" s="10"/>
      <c r="L247" s="10"/>
      <c r="M247" s="92"/>
      <c r="N247" s="10"/>
      <c r="O247" s="10"/>
      <c r="P247" s="27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x14ac:dyDescent="0.25">
      <c r="A248" s="10"/>
      <c r="B248" s="108" t="s">
        <v>354</v>
      </c>
      <c r="C248" s="10"/>
      <c r="D248" s="108" t="s">
        <v>117</v>
      </c>
      <c r="E248" s="10"/>
      <c r="F248" s="225" t="s">
        <v>67</v>
      </c>
      <c r="G248" s="10"/>
      <c r="I248" s="10"/>
      <c r="J248" s="10"/>
      <c r="K248" s="10"/>
      <c r="L248" s="10"/>
      <c r="M248" s="92"/>
      <c r="N248" s="10"/>
      <c r="O248" s="10"/>
      <c r="P248" s="27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x14ac:dyDescent="0.25">
      <c r="A249" s="10"/>
      <c r="B249" s="108" t="s">
        <v>28</v>
      </c>
      <c r="C249" s="10"/>
      <c r="D249" s="123" t="s">
        <v>119</v>
      </c>
      <c r="E249" s="10"/>
      <c r="F249" s="157" t="s">
        <v>190</v>
      </c>
      <c r="G249" s="10"/>
      <c r="I249" s="10"/>
      <c r="J249" s="10"/>
      <c r="K249" s="10"/>
      <c r="L249" s="10"/>
      <c r="M249" s="92"/>
      <c r="N249" s="10"/>
      <c r="O249" s="10"/>
      <c r="P249" s="27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x14ac:dyDescent="0.25">
      <c r="A250" s="10"/>
      <c r="B250" s="108" t="s">
        <v>27</v>
      </c>
      <c r="C250" s="10"/>
      <c r="D250" s="108" t="s">
        <v>161</v>
      </c>
      <c r="E250" s="10"/>
      <c r="F250" s="225" t="s">
        <v>127</v>
      </c>
      <c r="G250" s="10"/>
      <c r="I250" s="10"/>
      <c r="J250" s="10"/>
      <c r="K250" s="10"/>
      <c r="L250" s="10"/>
      <c r="M250" s="92"/>
      <c r="N250" s="10"/>
      <c r="O250" s="10"/>
      <c r="P250" s="27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x14ac:dyDescent="0.25">
      <c r="A251" s="10"/>
      <c r="B251" s="89" t="s">
        <v>93</v>
      </c>
      <c r="C251" s="10"/>
      <c r="D251" s="108" t="s">
        <v>399</v>
      </c>
      <c r="E251" s="10"/>
      <c r="F251" s="225"/>
      <c r="G251" s="10"/>
      <c r="I251" s="10"/>
      <c r="J251" s="10"/>
      <c r="K251" s="10"/>
      <c r="L251" s="10"/>
      <c r="M251" s="92"/>
      <c r="N251" s="10"/>
      <c r="O251" s="10"/>
      <c r="P251" s="27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x14ac:dyDescent="0.25">
      <c r="A252" s="10"/>
      <c r="B252" s="108" t="s">
        <v>172</v>
      </c>
      <c r="C252" s="10"/>
      <c r="D252" s="202" t="s">
        <v>123</v>
      </c>
      <c r="E252" s="10"/>
      <c r="F252" s="225"/>
      <c r="G252" s="10"/>
      <c r="I252" s="10"/>
      <c r="J252" s="10"/>
      <c r="K252" s="10"/>
      <c r="L252" s="10"/>
      <c r="M252" s="92"/>
      <c r="N252" s="10"/>
      <c r="O252" s="10"/>
      <c r="P252" s="27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x14ac:dyDescent="0.25">
      <c r="A253" s="10"/>
      <c r="B253" s="89" t="s">
        <v>94</v>
      </c>
      <c r="C253" s="10"/>
      <c r="D253" s="88" t="s">
        <v>170</v>
      </c>
      <c r="E253" s="10"/>
      <c r="F253" s="225"/>
      <c r="G253" s="10"/>
      <c r="I253" s="10"/>
      <c r="J253" s="10"/>
      <c r="K253" s="10"/>
      <c r="L253" s="10"/>
      <c r="M253" s="92"/>
      <c r="N253" s="10"/>
      <c r="O253" s="10"/>
      <c r="P253" s="27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x14ac:dyDescent="0.25">
      <c r="A254" s="10"/>
      <c r="B254" s="202" t="s">
        <v>148</v>
      </c>
      <c r="C254" s="10"/>
      <c r="D254" s="181" t="s">
        <v>379</v>
      </c>
      <c r="E254" s="10"/>
      <c r="F254" s="225"/>
      <c r="G254" s="10"/>
      <c r="I254" s="10"/>
      <c r="J254" s="10"/>
      <c r="K254" s="10"/>
      <c r="L254" s="10"/>
      <c r="M254" s="92"/>
      <c r="N254" s="10"/>
      <c r="O254" s="10"/>
      <c r="P254" s="27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x14ac:dyDescent="0.25">
      <c r="A255" s="10"/>
      <c r="B255" s="210"/>
      <c r="C255" s="10"/>
      <c r="D255" s="140"/>
      <c r="E255" s="10"/>
      <c r="F255" s="72" t="str">
        <f>F243&amp;" lag - Trippel Serie"</f>
        <v>6 lag - Trippel Serie</v>
      </c>
      <c r="G255" s="10"/>
      <c r="I255" s="10"/>
      <c r="J255" s="10"/>
      <c r="K255" s="10"/>
      <c r="L255" s="10"/>
      <c r="M255" s="90"/>
      <c r="N255" s="10"/>
      <c r="O255" s="10"/>
      <c r="P255" s="27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x14ac:dyDescent="0.25">
      <c r="A256" s="10"/>
      <c r="B256" s="101"/>
      <c r="C256" s="10"/>
      <c r="D256" s="98"/>
      <c r="E256" s="10"/>
      <c r="F256" s="74" t="str">
        <f>(F243-1)*3&amp; " kamper"</f>
        <v>15 kamper</v>
      </c>
      <c r="G256" s="10"/>
      <c r="I256" s="10"/>
      <c r="J256" s="10"/>
      <c r="K256" s="10"/>
      <c r="L256" s="10"/>
      <c r="M256" s="90"/>
      <c r="N256" s="10"/>
      <c r="O256" s="10"/>
      <c r="P256" s="27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5.75" x14ac:dyDescent="0.25">
      <c r="A257" s="10"/>
      <c r="B257" s="79" t="str">
        <f>B243&amp;" lag - Dobbel Serie"</f>
        <v>10 lag - Dobbel Serie</v>
      </c>
      <c r="C257" s="10"/>
      <c r="D257" s="79" t="str">
        <f>D243&amp;" lag - Dobbel Serie"</f>
        <v>10 lag - Dobbel Serie</v>
      </c>
      <c r="E257" s="10"/>
      <c r="F257" s="138" t="s">
        <v>357</v>
      </c>
      <c r="G257" s="10"/>
      <c r="I257" s="10"/>
      <c r="J257" s="10"/>
      <c r="K257" s="10"/>
      <c r="L257" s="10"/>
      <c r="M257" s="41"/>
      <c r="N257" s="10"/>
      <c r="O257" s="10"/>
      <c r="P257" s="27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x14ac:dyDescent="0.25">
      <c r="A258" s="10"/>
      <c r="B258" s="79" t="str">
        <f>(B243-1)*2&amp;" Kamper"</f>
        <v>18 Kamper</v>
      </c>
      <c r="C258" s="10"/>
      <c r="D258" s="79" t="str">
        <f>(D243-1)*2&amp;" Kamper"</f>
        <v>18 Kamper</v>
      </c>
      <c r="E258" s="10"/>
      <c r="F258" s="10"/>
      <c r="G258" s="10"/>
      <c r="H258" s="10"/>
      <c r="I258" s="10"/>
      <c r="J258" s="10"/>
      <c r="K258" s="10"/>
      <c r="M258" s="5"/>
      <c r="N258" s="10"/>
      <c r="O258" s="10"/>
      <c r="P258" s="27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x14ac:dyDescent="0.25">
      <c r="A259" s="10"/>
      <c r="B259" s="137" t="s">
        <v>357</v>
      </c>
      <c r="C259"/>
      <c r="D259" s="137" t="s">
        <v>357</v>
      </c>
      <c r="E259"/>
      <c r="F259" s="10"/>
      <c r="G259" s="10"/>
      <c r="H259" s="10"/>
      <c r="I259" s="10"/>
      <c r="K259" s="10"/>
      <c r="L259" s="10"/>
      <c r="M259" s="31"/>
      <c r="N259" s="10"/>
      <c r="O259" s="10"/>
      <c r="P259" s="27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x14ac:dyDescent="0.25">
      <c r="A260" s="10"/>
      <c r="C260"/>
      <c r="E260"/>
      <c r="F260" s="10"/>
      <c r="G260" s="10"/>
      <c r="H260" s="10"/>
      <c r="I260" s="10"/>
      <c r="K260" s="10"/>
      <c r="L260" s="10"/>
      <c r="M260" s="31"/>
      <c r="N260" s="10"/>
      <c r="O260" s="10"/>
      <c r="P260" s="27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x14ac:dyDescent="0.25">
      <c r="A261" s="10"/>
      <c r="B261"/>
      <c r="C261"/>
      <c r="D261"/>
      <c r="E261"/>
      <c r="F261" s="10"/>
      <c r="G261" s="10"/>
      <c r="H261" s="10"/>
      <c r="I261" s="10"/>
      <c r="K261" s="10"/>
      <c r="L261" s="10"/>
      <c r="M261" s="10"/>
      <c r="N261" s="31"/>
      <c r="O261" s="10"/>
      <c r="P261" s="27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x14ac:dyDescent="0.25">
      <c r="A262" s="10"/>
      <c r="B262"/>
      <c r="C262"/>
      <c r="D262"/>
      <c r="E262"/>
      <c r="F262" s="10"/>
      <c r="G262" s="10"/>
      <c r="H262" s="10"/>
      <c r="I262" s="10"/>
      <c r="K262" s="10"/>
      <c r="L262" s="31"/>
      <c r="M262" s="10"/>
      <c r="N262" s="10"/>
      <c r="O262" s="10"/>
      <c r="P262" s="27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8.75" x14ac:dyDescent="0.3">
      <c r="A263" s="10"/>
      <c r="B263" s="47"/>
      <c r="C263"/>
      <c r="D263"/>
      <c r="E263"/>
      <c r="F263" s="10"/>
      <c r="G263" s="10"/>
      <c r="H263" s="10"/>
      <c r="I263" s="10"/>
      <c r="K263" s="10"/>
      <c r="L263" s="10"/>
      <c r="M263" s="10"/>
      <c r="N263" s="10"/>
      <c r="O263" s="10"/>
      <c r="P263" s="45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5" customHeight="1" x14ac:dyDescent="0.25">
      <c r="A264" s="10"/>
      <c r="B264" s="5">
        <f>COUNTA(B266:B278)</f>
        <v>11</v>
      </c>
      <c r="C264"/>
      <c r="D264" s="5">
        <f>COUNTA(D266:D279)</f>
        <v>11</v>
      </c>
      <c r="E264"/>
      <c r="F264" s="5">
        <f>COUNTA(F266:F279)</f>
        <v>11</v>
      </c>
      <c r="G264" s="10"/>
      <c r="H264" s="10"/>
      <c r="I264" s="10"/>
      <c r="K264" s="10"/>
      <c r="L264" s="10"/>
      <c r="M264" s="10"/>
      <c r="N264" s="27"/>
      <c r="O264" s="10"/>
      <c r="P264" s="45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x14ac:dyDescent="0.25">
      <c r="A265" s="10"/>
      <c r="B265" s="131" t="s">
        <v>400</v>
      </c>
      <c r="C265"/>
      <c r="D265" s="77" t="s">
        <v>401</v>
      </c>
      <c r="E265"/>
      <c r="F265" s="77" t="s">
        <v>468</v>
      </c>
      <c r="G265" s="10"/>
      <c r="H265" s="19"/>
      <c r="I265" s="10"/>
      <c r="J265" s="19"/>
      <c r="K265" s="10"/>
      <c r="L265" s="19"/>
      <c r="M265" s="10"/>
      <c r="N265" s="27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x14ac:dyDescent="0.25">
      <c r="A266" s="10"/>
      <c r="B266" s="22" t="s">
        <v>235</v>
      </c>
      <c r="C266" s="109"/>
      <c r="D266" s="22" t="s">
        <v>225</v>
      </c>
      <c r="E266"/>
      <c r="F266" s="1" t="s">
        <v>75</v>
      </c>
      <c r="G266" s="10"/>
      <c r="H266" s="19"/>
      <c r="I266" s="10"/>
      <c r="J266" s="19"/>
      <c r="K266" s="10"/>
      <c r="L266" s="10"/>
      <c r="M266" s="10"/>
      <c r="N266" s="27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x14ac:dyDescent="0.25">
      <c r="A267" s="10"/>
      <c r="B267" s="22" t="s">
        <v>297</v>
      </c>
      <c r="C267" s="110"/>
      <c r="D267" s="22" t="s">
        <v>296</v>
      </c>
      <c r="E267"/>
      <c r="F267" s="1" t="s">
        <v>14</v>
      </c>
      <c r="G267" s="10"/>
      <c r="H267" s="19"/>
      <c r="I267" s="10"/>
      <c r="J267" s="19"/>
      <c r="K267" s="10"/>
      <c r="L267" s="10"/>
      <c r="M267" s="10"/>
      <c r="N267" s="27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x14ac:dyDescent="0.25">
      <c r="A268" s="10"/>
      <c r="B268" s="22" t="s">
        <v>20</v>
      </c>
      <c r="C268" s="110"/>
      <c r="D268" s="88" t="s">
        <v>212</v>
      </c>
      <c r="E268"/>
      <c r="F268" s="1" t="s">
        <v>76</v>
      </c>
      <c r="G268" s="10"/>
      <c r="H268" s="19"/>
      <c r="I268" s="10"/>
      <c r="K268" s="10"/>
      <c r="L268" s="27"/>
      <c r="M268" s="10"/>
      <c r="N268" s="27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x14ac:dyDescent="0.25">
      <c r="A269" s="10"/>
      <c r="B269" s="22" t="s">
        <v>165</v>
      </c>
      <c r="C269" s="109"/>
      <c r="D269" s="22" t="s">
        <v>81</v>
      </c>
      <c r="E269"/>
      <c r="F269" s="88" t="s">
        <v>26</v>
      </c>
      <c r="G269" s="10"/>
      <c r="H269" s="19"/>
      <c r="I269" s="10"/>
      <c r="K269" s="10"/>
      <c r="L269" s="27"/>
      <c r="M269" s="10"/>
      <c r="N269" s="27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x14ac:dyDescent="0.25">
      <c r="A270" s="10"/>
      <c r="B270" s="22" t="s">
        <v>21</v>
      </c>
      <c r="C270" s="110"/>
      <c r="D270" s="22" t="s">
        <v>28</v>
      </c>
      <c r="E270"/>
      <c r="F270" s="1" t="s">
        <v>140</v>
      </c>
      <c r="G270" s="10"/>
      <c r="H270" s="19"/>
      <c r="I270" s="10"/>
      <c r="J270" s="19"/>
      <c r="K270" s="10"/>
      <c r="L270" s="19"/>
      <c r="M270" s="10"/>
      <c r="N270" s="45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x14ac:dyDescent="0.25">
      <c r="A271" s="10"/>
      <c r="B271" s="89" t="s">
        <v>171</v>
      </c>
      <c r="C271" s="110"/>
      <c r="D271" s="22" t="s">
        <v>124</v>
      </c>
      <c r="E271"/>
      <c r="F271" s="1" t="s">
        <v>78</v>
      </c>
      <c r="G271" s="10"/>
      <c r="H271" s="19"/>
      <c r="I271" s="10"/>
      <c r="K271" s="10"/>
      <c r="L271" s="45"/>
      <c r="M271" s="10"/>
      <c r="N271" s="45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x14ac:dyDescent="0.25">
      <c r="A272" s="10"/>
      <c r="B272" s="1" t="s">
        <v>88</v>
      </c>
      <c r="C272" s="109"/>
      <c r="D272" s="22" t="s">
        <v>192</v>
      </c>
      <c r="E272"/>
      <c r="F272" s="1" t="s">
        <v>82</v>
      </c>
      <c r="G272" s="10"/>
      <c r="H272" s="19"/>
      <c r="I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x14ac:dyDescent="0.25">
      <c r="A273" s="10"/>
      <c r="B273" s="22" t="s">
        <v>87</v>
      </c>
      <c r="C273" s="110"/>
      <c r="D273" s="1" t="s">
        <v>167</v>
      </c>
      <c r="E273"/>
      <c r="F273" s="1" t="s">
        <v>83</v>
      </c>
      <c r="G273" s="10"/>
      <c r="H273" s="19"/>
      <c r="I273" s="10"/>
      <c r="K273" s="10"/>
      <c r="L273" s="10"/>
      <c r="M273" s="10"/>
      <c r="N273" s="10"/>
      <c r="O273" s="10"/>
      <c r="P273" s="10"/>
      <c r="Q273" s="44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x14ac:dyDescent="0.25">
      <c r="A274" s="10"/>
      <c r="B274" s="101" t="s">
        <v>31</v>
      </c>
      <c r="C274" s="110"/>
      <c r="D274" s="101" t="s">
        <v>35</v>
      </c>
      <c r="E274"/>
      <c r="F274" s="112" t="s">
        <v>402</v>
      </c>
      <c r="G274" s="10"/>
      <c r="H274" s="19"/>
      <c r="I274" s="10"/>
      <c r="K274" s="10"/>
      <c r="L274" s="10"/>
      <c r="M274" s="10"/>
      <c r="N274" s="10"/>
      <c r="O274" s="10"/>
      <c r="P274" s="10"/>
      <c r="Q274" s="36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x14ac:dyDescent="0.25">
      <c r="A275" s="10"/>
      <c r="B275" s="108" t="s">
        <v>37</v>
      </c>
      <c r="C275" s="109"/>
      <c r="D275" s="49" t="s">
        <v>219</v>
      </c>
      <c r="E275"/>
      <c r="F275" s="49" t="s">
        <v>264</v>
      </c>
      <c r="G275" s="10"/>
      <c r="H275" s="10"/>
      <c r="I275" s="10"/>
      <c r="K275" s="10"/>
      <c r="L275" s="10"/>
      <c r="M275" s="10"/>
      <c r="N275" s="10"/>
      <c r="O275" s="10"/>
      <c r="P275" s="10"/>
      <c r="Q275" s="44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x14ac:dyDescent="0.25">
      <c r="A276" s="10"/>
      <c r="B276" s="89" t="s">
        <v>39</v>
      </c>
      <c r="C276" s="110"/>
      <c r="D276" s="22" t="s">
        <v>292</v>
      </c>
      <c r="E276"/>
      <c r="F276" s="108" t="s">
        <v>98</v>
      </c>
      <c r="G276" s="10"/>
      <c r="H276" s="10"/>
      <c r="I276" s="10"/>
      <c r="K276" s="10"/>
      <c r="L276" s="10"/>
      <c r="M276" s="10"/>
      <c r="N276" s="10"/>
      <c r="O276" s="10"/>
      <c r="P276" s="10"/>
      <c r="Q276" s="44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x14ac:dyDescent="0.25">
      <c r="A277" s="10"/>
      <c r="B277" s="10"/>
      <c r="C277" s="110"/>
      <c r="D277" s="89"/>
      <c r="E277"/>
      <c r="F277" s="49"/>
      <c r="G277" s="10"/>
      <c r="H277" s="10"/>
      <c r="I277" s="10"/>
      <c r="K277" s="10"/>
      <c r="L277" s="10"/>
      <c r="M277" s="10"/>
      <c r="N277" s="10"/>
      <c r="O277" s="10"/>
      <c r="P277" s="10"/>
      <c r="Q277" s="44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x14ac:dyDescent="0.25">
      <c r="A278" s="10"/>
      <c r="B278" s="89"/>
      <c r="C278"/>
      <c r="D278" s="89"/>
      <c r="E278"/>
      <c r="F278" s="49"/>
      <c r="G278" s="10"/>
      <c r="H278" s="10"/>
      <c r="I278" s="10"/>
      <c r="K278" s="10"/>
      <c r="L278" s="10"/>
      <c r="M278" s="10"/>
      <c r="N278" s="10"/>
      <c r="O278" s="10"/>
      <c r="P278" s="10"/>
      <c r="Q278" s="44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x14ac:dyDescent="0.25">
      <c r="A279" s="44"/>
      <c r="B279" s="89"/>
      <c r="C279"/>
      <c r="D279" s="89"/>
      <c r="E279"/>
      <c r="F279" s="49"/>
      <c r="G279" s="10"/>
      <c r="H279" s="10"/>
      <c r="I279" s="10"/>
      <c r="K279" s="10"/>
      <c r="L279" s="10"/>
      <c r="M279" s="10"/>
      <c r="N279" s="10"/>
      <c r="O279" s="10"/>
      <c r="P279" s="10"/>
      <c r="Q279" s="44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x14ac:dyDescent="0.25">
      <c r="A280" s="10"/>
      <c r="B280" s="82" t="str">
        <f>B264&amp;" lag - EnkelSerie"</f>
        <v>11 lag - EnkelSerie</v>
      </c>
      <c r="C280"/>
      <c r="D280" s="82" t="str">
        <f>D264&amp;" lag - Enkel Serie"</f>
        <v>11 lag - Enkel Serie</v>
      </c>
      <c r="E280"/>
      <c r="F280" s="82" t="str">
        <f>F264&amp;" lag - Enkel Serie"</f>
        <v>11 lag - Enkel Serie</v>
      </c>
      <c r="G280" s="10"/>
      <c r="H280" s="10"/>
      <c r="I280" s="10"/>
      <c r="K280" s="10"/>
      <c r="L280" s="10"/>
      <c r="M280" s="10"/>
      <c r="N280" s="10"/>
      <c r="O280" s="10"/>
      <c r="P280" s="10"/>
      <c r="Q280" s="44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x14ac:dyDescent="0.25">
      <c r="A281" s="10"/>
      <c r="B281" s="78" t="str">
        <f>(B264-1)*1&amp;" Kamper"</f>
        <v>10 Kamper</v>
      </c>
      <c r="C281"/>
      <c r="D281" s="78" t="str">
        <f>(D264-1)*1&amp;" Kamper"</f>
        <v>10 Kamper</v>
      </c>
      <c r="E281"/>
      <c r="F281" s="78" t="str">
        <f>(F264-1)*1&amp;" Kamper"</f>
        <v>10 Kamper</v>
      </c>
      <c r="G281" s="10"/>
      <c r="H281" s="10"/>
      <c r="I281" s="10"/>
      <c r="K281" s="10"/>
      <c r="L281" s="10"/>
      <c r="M281" s="10"/>
      <c r="N281" s="10"/>
      <c r="O281" s="10"/>
      <c r="P281" s="10"/>
      <c r="Q281" s="44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5" customHeight="1" x14ac:dyDescent="0.25">
      <c r="A282" s="10"/>
      <c r="B282" s="233" t="s">
        <v>392</v>
      </c>
      <c r="C282" s="10"/>
      <c r="D282" s="233" t="s">
        <v>392</v>
      </c>
      <c r="E282" s="10"/>
      <c r="F282" s="233" t="s">
        <v>392</v>
      </c>
      <c r="G282" s="10"/>
      <c r="H282" s="10"/>
      <c r="I282" s="10"/>
      <c r="K282" s="10"/>
      <c r="L282" s="10"/>
      <c r="M282" s="10"/>
      <c r="N282" s="10"/>
      <c r="O282" s="10"/>
      <c r="P282" s="10"/>
      <c r="Q282" s="44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x14ac:dyDescent="0.25">
      <c r="A283" s="10"/>
      <c r="B283" s="233"/>
      <c r="C283" s="10"/>
      <c r="D283" s="233"/>
      <c r="E283" s="10"/>
      <c r="F283" s="233"/>
      <c r="G283" s="10"/>
      <c r="H283" s="10"/>
      <c r="I283" s="10"/>
      <c r="K283" s="10"/>
      <c r="L283" s="10"/>
      <c r="M283" s="10"/>
      <c r="N283" s="10"/>
      <c r="O283" s="10"/>
      <c r="P283" s="10"/>
      <c r="Q283" s="36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x14ac:dyDescent="0.25">
      <c r="A284" s="10"/>
      <c r="B284" s="173" t="s">
        <v>369</v>
      </c>
      <c r="C284" s="10"/>
      <c r="D284" s="173" t="s">
        <v>369</v>
      </c>
      <c r="E284" s="10"/>
      <c r="F284" s="173" t="s">
        <v>369</v>
      </c>
      <c r="G284" s="10"/>
      <c r="H284" s="10"/>
      <c r="I284" s="10"/>
      <c r="K284" s="10"/>
      <c r="L284" s="10"/>
      <c r="M284" s="10"/>
      <c r="N284" s="10"/>
      <c r="O284" s="10"/>
      <c r="P284" s="10"/>
      <c r="Q284" s="44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x14ac:dyDescent="0.25">
      <c r="A285" s="10"/>
      <c r="B285" s="199"/>
      <c r="C285" s="10"/>
      <c r="D285" s="199"/>
      <c r="E285" s="10"/>
      <c r="F285" s="199"/>
      <c r="G285" s="10"/>
      <c r="H285" s="10"/>
      <c r="I285" s="10"/>
      <c r="K285" s="10"/>
      <c r="L285" s="10"/>
      <c r="M285" s="10"/>
      <c r="N285" s="10"/>
      <c r="O285" s="10"/>
      <c r="P285" s="10"/>
      <c r="Q285" s="44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x14ac:dyDescent="0.25">
      <c r="A286" s="10"/>
      <c r="B286" t="s">
        <v>370</v>
      </c>
      <c r="C286" s="10"/>
      <c r="D286" t="s">
        <v>370</v>
      </c>
      <c r="E286" s="10"/>
      <c r="F286" t="s">
        <v>370</v>
      </c>
      <c r="G286" s="10"/>
      <c r="H286" s="10"/>
      <c r="I286" s="10"/>
      <c r="K286" s="10"/>
      <c r="L286" s="10"/>
      <c r="M286" s="10"/>
      <c r="N286" s="10"/>
      <c r="O286" s="10"/>
      <c r="P286" s="10"/>
      <c r="Q286" s="44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x14ac:dyDescent="0.25">
      <c r="A287" s="10"/>
      <c r="B287"/>
      <c r="C287" s="10"/>
      <c r="D287"/>
      <c r="E287" s="10"/>
      <c r="F287" s="45"/>
      <c r="G287" s="10"/>
      <c r="H287" s="10"/>
      <c r="I287" s="10"/>
      <c r="K287" s="10"/>
      <c r="L287" s="10"/>
      <c r="M287" s="10"/>
      <c r="N287" s="10"/>
      <c r="O287" s="10"/>
      <c r="P287" s="10"/>
      <c r="Q287" s="44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x14ac:dyDescent="0.25">
      <c r="A288" s="10"/>
      <c r="B288"/>
      <c r="C288" s="10"/>
      <c r="D288"/>
      <c r="E288" s="10"/>
      <c r="F288" s="45"/>
      <c r="G288" s="10"/>
      <c r="H288" s="10"/>
      <c r="I288" s="10"/>
      <c r="K288" s="10"/>
      <c r="L288" s="10"/>
      <c r="M288" s="10"/>
      <c r="N288" s="10"/>
      <c r="O288" s="10"/>
      <c r="P288" s="10"/>
      <c r="Q288" s="44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s="64" customFormat="1" ht="21" x14ac:dyDescent="0.35">
      <c r="B289" s="62" t="s">
        <v>403</v>
      </c>
      <c r="D289" s="62">
        <f>B292+D292+B315+D315</f>
        <v>35</v>
      </c>
      <c r="E289" s="62" t="s">
        <v>6</v>
      </c>
    </row>
    <row r="290" spans="1:33" ht="18.75" x14ac:dyDescent="0.3">
      <c r="A290" s="10"/>
      <c r="B290" s="47"/>
      <c r="C290" s="47"/>
      <c r="D290" s="47"/>
      <c r="E290" s="10"/>
      <c r="G290" s="10"/>
      <c r="H290" s="10"/>
      <c r="I290" s="10"/>
      <c r="K290" s="10"/>
      <c r="L290" s="47"/>
      <c r="M290" s="47"/>
      <c r="N290" s="47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2.75" customHeight="1" x14ac:dyDescent="0.3">
      <c r="A291" s="10"/>
      <c r="B291" s="10"/>
      <c r="C291" s="10"/>
      <c r="D291" s="10"/>
      <c r="E291" s="10"/>
      <c r="G291" s="47"/>
      <c r="H291" s="10"/>
      <c r="I291" s="10"/>
      <c r="K291" s="47"/>
      <c r="L291" s="47"/>
      <c r="M291" s="47"/>
      <c r="N291" s="47"/>
      <c r="O291" s="47"/>
      <c r="P291" s="47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4.1" customHeight="1" x14ac:dyDescent="0.3">
      <c r="A292" s="10"/>
      <c r="B292" s="21">
        <f>COUNTA(B294:B306)</f>
        <v>8</v>
      </c>
      <c r="C292" s="21"/>
      <c r="D292" s="21">
        <f t="shared" ref="D292" si="0">COUNTA(D294:D306)</f>
        <v>8</v>
      </c>
      <c r="E292" s="10"/>
      <c r="G292" s="47"/>
      <c r="H292" s="10"/>
      <c r="I292" s="10"/>
      <c r="K292" s="47"/>
      <c r="L292" s="47"/>
      <c r="M292" s="47"/>
      <c r="N292" s="47"/>
      <c r="O292" s="47"/>
      <c r="P292" s="47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8.75" customHeight="1" x14ac:dyDescent="0.3">
      <c r="A293" s="10"/>
      <c r="B293" s="73" t="s">
        <v>404</v>
      </c>
      <c r="C293" s="10"/>
      <c r="D293" s="81" t="s">
        <v>405</v>
      </c>
      <c r="E293" s="10"/>
      <c r="G293" s="47"/>
      <c r="H293" s="19"/>
      <c r="I293" s="10"/>
      <c r="K293" s="47"/>
      <c r="L293" s="47"/>
      <c r="M293" s="47"/>
      <c r="N293" s="47"/>
      <c r="O293" s="47"/>
      <c r="P293" s="47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2.75" customHeight="1" x14ac:dyDescent="0.3">
      <c r="A294" s="10"/>
      <c r="B294" s="1" t="s">
        <v>13</v>
      </c>
      <c r="C294" s="10"/>
      <c r="D294" s="1" t="s">
        <v>74</v>
      </c>
      <c r="E294" s="10"/>
      <c r="G294" s="47"/>
      <c r="H294" s="19"/>
      <c r="I294" s="10"/>
      <c r="K294" s="47"/>
      <c r="L294" s="47"/>
      <c r="M294" s="47"/>
      <c r="N294" s="47"/>
      <c r="O294" s="47"/>
      <c r="P294" s="47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2.75" customHeight="1" x14ac:dyDescent="0.3">
      <c r="A295" s="10"/>
      <c r="B295" s="1" t="s">
        <v>80</v>
      </c>
      <c r="C295" s="10"/>
      <c r="D295" s="1" t="s">
        <v>184</v>
      </c>
      <c r="E295" s="10"/>
      <c r="G295" s="47"/>
      <c r="H295" s="19"/>
      <c r="I295" s="10"/>
      <c r="K295" s="47"/>
      <c r="L295" s="47"/>
      <c r="M295" s="47"/>
      <c r="N295" s="47"/>
      <c r="O295" s="47"/>
      <c r="P295" s="47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2.75" customHeight="1" x14ac:dyDescent="0.3">
      <c r="A296" s="10"/>
      <c r="B296" s="1" t="s">
        <v>21</v>
      </c>
      <c r="C296" s="10"/>
      <c r="D296" s="1" t="s">
        <v>85</v>
      </c>
      <c r="E296" s="10"/>
      <c r="G296" s="47"/>
      <c r="H296" s="19"/>
      <c r="I296" s="10"/>
      <c r="K296" s="47"/>
      <c r="L296" s="47"/>
      <c r="M296" s="47"/>
      <c r="N296" s="47"/>
      <c r="O296" s="47"/>
      <c r="P296" s="47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2.75" customHeight="1" x14ac:dyDescent="0.3">
      <c r="A297" s="10"/>
      <c r="B297" s="1" t="s">
        <v>119</v>
      </c>
      <c r="C297" s="10"/>
      <c r="D297" s="1" t="s">
        <v>140</v>
      </c>
      <c r="E297" s="10"/>
      <c r="G297" s="47"/>
      <c r="H297" s="28"/>
      <c r="I297" s="10"/>
      <c r="K297" s="47"/>
      <c r="L297" s="47"/>
      <c r="M297" s="47"/>
      <c r="N297" s="47"/>
      <c r="O297" s="47"/>
      <c r="P297" s="47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2.75" customHeight="1" x14ac:dyDescent="0.3">
      <c r="A298" s="10"/>
      <c r="B298" s="1" t="s">
        <v>27</v>
      </c>
      <c r="C298" s="10"/>
      <c r="D298" s="88" t="s">
        <v>69</v>
      </c>
      <c r="E298" s="10"/>
      <c r="G298" s="47"/>
      <c r="H298" s="19"/>
      <c r="I298" s="10"/>
      <c r="K298" s="47"/>
      <c r="L298" s="47"/>
      <c r="M298" s="47"/>
      <c r="N298" s="47"/>
      <c r="O298" s="47"/>
      <c r="P298" s="47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2.75" customHeight="1" x14ac:dyDescent="0.3">
      <c r="A299" s="10"/>
      <c r="B299" s="1" t="s">
        <v>93</v>
      </c>
      <c r="C299" s="10"/>
      <c r="D299" s="1" t="s">
        <v>161</v>
      </c>
      <c r="E299" s="10"/>
      <c r="G299" s="47"/>
      <c r="H299" s="19"/>
      <c r="I299" s="10"/>
      <c r="K299" s="47"/>
      <c r="L299" s="47"/>
      <c r="M299" s="47"/>
      <c r="N299" s="47"/>
      <c r="O299" s="47"/>
      <c r="P299" s="47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2.75" customHeight="1" x14ac:dyDescent="0.3">
      <c r="A300" s="10"/>
      <c r="B300" s="1" t="s">
        <v>172</v>
      </c>
      <c r="C300" s="10"/>
      <c r="D300" s="1" t="s">
        <v>167</v>
      </c>
      <c r="E300" s="10"/>
      <c r="G300" s="47"/>
      <c r="H300" s="19"/>
      <c r="I300" s="10"/>
      <c r="K300" s="47"/>
      <c r="L300" s="47"/>
      <c r="M300" s="47"/>
      <c r="N300" s="47"/>
      <c r="O300" s="47"/>
      <c r="P300" s="47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2.75" customHeight="1" x14ac:dyDescent="0.3">
      <c r="A301" s="10"/>
      <c r="B301" s="1" t="s">
        <v>148</v>
      </c>
      <c r="C301" s="10"/>
      <c r="D301" s="1" t="s">
        <v>94</v>
      </c>
      <c r="E301" s="10"/>
      <c r="G301" s="47"/>
      <c r="H301" s="19"/>
      <c r="I301" s="10"/>
      <c r="K301" s="47"/>
      <c r="L301" s="47"/>
      <c r="M301" s="47"/>
      <c r="N301" s="47"/>
      <c r="O301" s="47"/>
      <c r="P301" s="47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2.75" customHeight="1" x14ac:dyDescent="0.3">
      <c r="A302" s="10"/>
      <c r="B302" s="1"/>
      <c r="C302" s="10"/>
      <c r="D302" s="1"/>
      <c r="E302" s="10"/>
      <c r="G302" s="47"/>
      <c r="H302" s="10"/>
      <c r="I302" s="10"/>
      <c r="K302" s="47"/>
      <c r="L302" s="47"/>
      <c r="M302" s="47"/>
      <c r="N302" s="47"/>
      <c r="O302" s="47"/>
      <c r="P302" s="47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2.75" customHeight="1" x14ac:dyDescent="0.3">
      <c r="A303" s="10"/>
      <c r="B303" s="1"/>
      <c r="C303" s="10"/>
      <c r="D303" s="1"/>
      <c r="E303" s="10"/>
      <c r="G303" s="47"/>
      <c r="H303" s="10"/>
      <c r="I303" s="10"/>
      <c r="K303" s="47"/>
      <c r="L303" s="47"/>
      <c r="M303" s="47"/>
      <c r="N303" s="47"/>
      <c r="O303" s="47"/>
      <c r="P303" s="47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2.75" customHeight="1" x14ac:dyDescent="0.3">
      <c r="A304" s="10"/>
      <c r="B304" s="1"/>
      <c r="C304" s="10"/>
      <c r="D304" s="1"/>
      <c r="E304" s="10"/>
      <c r="G304" s="47"/>
      <c r="H304" s="10"/>
      <c r="I304" s="10"/>
      <c r="K304" s="47"/>
      <c r="L304" s="47"/>
      <c r="M304" s="47"/>
      <c r="N304" s="47"/>
      <c r="O304" s="47"/>
      <c r="P304" s="47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2.75" customHeight="1" x14ac:dyDescent="0.3">
      <c r="A305" s="10"/>
      <c r="B305" s="1"/>
      <c r="C305" s="10"/>
      <c r="D305" s="22"/>
      <c r="E305" s="10"/>
      <c r="G305" s="47"/>
      <c r="H305" s="10"/>
      <c r="I305" s="10"/>
      <c r="K305" s="47"/>
      <c r="L305" s="47"/>
      <c r="M305" s="47"/>
      <c r="N305" s="47"/>
      <c r="O305" s="47"/>
      <c r="P305" s="47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2.75" customHeight="1" x14ac:dyDescent="0.3">
      <c r="A306" s="10"/>
      <c r="B306" s="1"/>
      <c r="C306" s="10"/>
      <c r="D306" s="22"/>
      <c r="E306" s="10"/>
      <c r="G306" s="47"/>
      <c r="H306" s="10"/>
      <c r="I306" s="10"/>
      <c r="K306" s="47"/>
      <c r="L306" s="47"/>
      <c r="M306" s="47"/>
      <c r="N306" s="47"/>
      <c r="O306" s="47"/>
      <c r="P306" s="47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8.75" customHeight="1" x14ac:dyDescent="0.3">
      <c r="A307" s="10"/>
      <c r="B307" s="68" t="str">
        <f>B292&amp;" lag - Dobbel Serie"</f>
        <v>8 lag - Dobbel Serie</v>
      </c>
      <c r="C307" s="10"/>
      <c r="D307" s="73" t="str">
        <f>D292&amp;" lag - Dobbel Serie"</f>
        <v>8 lag - Dobbel Serie</v>
      </c>
      <c r="E307" s="10"/>
      <c r="G307" s="47"/>
      <c r="H307" s="10"/>
      <c r="I307" s="10"/>
      <c r="K307" s="47"/>
      <c r="L307" s="47"/>
      <c r="M307" s="47"/>
      <c r="N307" s="47"/>
      <c r="O307" s="47"/>
      <c r="P307" s="47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x14ac:dyDescent="0.25">
      <c r="A308" s="10"/>
      <c r="B308" s="68" t="str">
        <f>(B292-1)*2&amp;" Kamper"</f>
        <v>14 Kamper</v>
      </c>
      <c r="C308" s="10"/>
      <c r="D308" s="68" t="str">
        <f t="shared" ref="D308" si="1">(D292-1)*2&amp;" Kamper"</f>
        <v>14 Kamper</v>
      </c>
      <c r="E308" s="10"/>
      <c r="G308" s="10"/>
      <c r="H308" s="10"/>
      <c r="I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5.75" x14ac:dyDescent="0.25">
      <c r="A309" s="10"/>
      <c r="B309" s="42"/>
      <c r="C309" s="94"/>
      <c r="D309" s="10"/>
      <c r="E309" s="10"/>
      <c r="G309" s="10"/>
      <c r="H309" s="10"/>
      <c r="I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5.75" x14ac:dyDescent="0.25">
      <c r="A310" s="10"/>
      <c r="B310" s="137" t="s">
        <v>407</v>
      </c>
      <c r="C310" s="10"/>
      <c r="D310" s="137" t="s">
        <v>407</v>
      </c>
      <c r="E310" s="94"/>
      <c r="G310" s="10"/>
      <c r="H310" s="10"/>
      <c r="I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5.75" x14ac:dyDescent="0.25">
      <c r="A311" s="10"/>
      <c r="B311" s="42"/>
      <c r="C311" s="94"/>
      <c r="D311" s="42"/>
      <c r="E311" s="94"/>
      <c r="G311" s="10"/>
      <c r="H311" s="10"/>
      <c r="I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5.75" x14ac:dyDescent="0.25">
      <c r="A312" s="10"/>
      <c r="B312" s="42"/>
      <c r="C312" s="94"/>
      <c r="D312" s="42"/>
      <c r="E312" s="94"/>
      <c r="F312" s="10"/>
      <c r="G312" s="10"/>
      <c r="H312" s="10"/>
      <c r="I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x14ac:dyDescent="0.25">
      <c r="A313" s="10"/>
      <c r="B313" s="10"/>
      <c r="C313" s="10"/>
      <c r="E313" s="10"/>
      <c r="F313" s="10"/>
      <c r="G313" s="10"/>
      <c r="H313" s="10"/>
      <c r="I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8.75" x14ac:dyDescent="0.3">
      <c r="A314" s="10"/>
      <c r="B314" s="10"/>
      <c r="C314" s="10"/>
      <c r="D314" s="47" t="s">
        <v>408</v>
      </c>
      <c r="E314" s="10"/>
      <c r="F314" s="10"/>
      <c r="G314" s="10"/>
      <c r="H314" s="10"/>
      <c r="I314" s="10"/>
      <c r="K314" s="10"/>
      <c r="L314" s="10"/>
      <c r="M314" s="10"/>
      <c r="N314" s="10"/>
      <c r="O314" s="10"/>
      <c r="P314" s="10"/>
      <c r="Q314" s="44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8.75" x14ac:dyDescent="0.3">
      <c r="A315" s="10"/>
      <c r="B315" s="21">
        <v>11</v>
      </c>
      <c r="C315" s="47"/>
      <c r="D315" s="5">
        <f>COUNTA(D317:D330)</f>
        <v>8</v>
      </c>
      <c r="E315" s="10"/>
      <c r="G315" s="10"/>
      <c r="H315" s="47"/>
      <c r="I315" s="10"/>
      <c r="K315" s="10"/>
      <c r="L315" s="10"/>
      <c r="M315" s="10"/>
      <c r="N315" s="10"/>
      <c r="O315" s="10"/>
      <c r="P315" s="10"/>
      <c r="Q315" s="44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x14ac:dyDescent="0.25">
      <c r="A316" s="10"/>
      <c r="B316" s="77" t="s">
        <v>409</v>
      </c>
      <c r="C316" s="10"/>
      <c r="D316" s="75" t="s">
        <v>410</v>
      </c>
      <c r="E316" s="21"/>
      <c r="G316" s="10"/>
      <c r="H316" s="10"/>
      <c r="I316" s="10"/>
      <c r="K316" s="10"/>
      <c r="L316" s="10"/>
      <c r="M316" s="10"/>
      <c r="N316" s="10"/>
      <c r="O316" s="10"/>
      <c r="P316" s="10"/>
      <c r="Q316" s="44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x14ac:dyDescent="0.25">
      <c r="A317" s="10"/>
      <c r="B317" s="49" t="s">
        <v>14</v>
      </c>
      <c r="C317" s="10"/>
      <c r="D317" s="88" t="s">
        <v>57</v>
      </c>
      <c r="E317" s="21"/>
      <c r="G317" s="10"/>
      <c r="H317" s="10"/>
      <c r="I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x14ac:dyDescent="0.25">
      <c r="A318" s="10"/>
      <c r="B318" s="108" t="s">
        <v>78</v>
      </c>
      <c r="C318" s="10"/>
      <c r="D318" s="88" t="s">
        <v>213</v>
      </c>
      <c r="E318" s="10"/>
      <c r="G318" s="10"/>
      <c r="H318"/>
      <c r="I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x14ac:dyDescent="0.25">
      <c r="A319" s="10"/>
      <c r="B319" s="108" t="s">
        <v>123</v>
      </c>
      <c r="C319" s="10"/>
      <c r="D319" s="88" t="s">
        <v>64</v>
      </c>
      <c r="E319" s="10"/>
      <c r="G319" s="10"/>
      <c r="H319"/>
      <c r="I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x14ac:dyDescent="0.25">
      <c r="A320" s="10"/>
      <c r="B320" s="108" t="s">
        <v>87</v>
      </c>
      <c r="C320" s="10"/>
      <c r="D320" s="22" t="s">
        <v>66</v>
      </c>
      <c r="E320" s="10"/>
      <c r="G320" s="10"/>
      <c r="H320"/>
      <c r="I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x14ac:dyDescent="0.25">
      <c r="A321" s="10"/>
      <c r="B321" s="108" t="s">
        <v>355</v>
      </c>
      <c r="C321" s="10"/>
      <c r="D321" s="88" t="s">
        <v>103</v>
      </c>
      <c r="E321" s="10"/>
      <c r="G321" s="10"/>
      <c r="H321"/>
      <c r="I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x14ac:dyDescent="0.25">
      <c r="A322" s="10"/>
      <c r="B322" s="108" t="s">
        <v>15</v>
      </c>
      <c r="C322" s="10"/>
      <c r="D322" s="22" t="s">
        <v>411</v>
      </c>
      <c r="E322" s="10"/>
      <c r="G322" s="10"/>
      <c r="H322"/>
      <c r="I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x14ac:dyDescent="0.25">
      <c r="A323" s="10"/>
      <c r="B323" s="89" t="s">
        <v>157</v>
      </c>
      <c r="C323" s="10"/>
      <c r="D323" s="88" t="s">
        <v>190</v>
      </c>
      <c r="E323" s="10"/>
      <c r="G323" s="10"/>
      <c r="H323"/>
      <c r="I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x14ac:dyDescent="0.25">
      <c r="A324" s="10"/>
      <c r="B324" s="108" t="s">
        <v>283</v>
      </c>
      <c r="C324" s="10"/>
      <c r="D324" s="88" t="s">
        <v>406</v>
      </c>
      <c r="E324" s="10"/>
      <c r="G324" s="10"/>
      <c r="H324"/>
      <c r="I324" s="10"/>
      <c r="K324" s="10"/>
      <c r="L324" s="10"/>
      <c r="M324" s="10"/>
      <c r="N324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x14ac:dyDescent="0.25">
      <c r="A325" s="10"/>
      <c r="B325" s="108" t="s">
        <v>257</v>
      </c>
      <c r="C325" s="10"/>
      <c r="D325" s="22"/>
      <c r="E325" s="10"/>
      <c r="G325" s="10"/>
      <c r="H325"/>
      <c r="I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x14ac:dyDescent="0.25">
      <c r="A326" s="10"/>
      <c r="B326" s="108" t="s">
        <v>412</v>
      </c>
      <c r="C326" s="10"/>
      <c r="D326" s="88"/>
      <c r="E326" s="10"/>
      <c r="G326" s="10"/>
      <c r="H326"/>
      <c r="I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x14ac:dyDescent="0.25">
      <c r="A327" s="10"/>
      <c r="B327" s="88" t="s">
        <v>258</v>
      </c>
      <c r="C327" s="10"/>
      <c r="D327" s="1"/>
      <c r="E327" s="10"/>
      <c r="G327" s="10"/>
      <c r="H327"/>
      <c r="I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x14ac:dyDescent="0.25">
      <c r="A328" s="10"/>
      <c r="B328" s="22"/>
      <c r="C328" s="10"/>
      <c r="D328" s="1"/>
      <c r="E328" s="10"/>
      <c r="G328" s="10"/>
      <c r="H328"/>
      <c r="I328" s="10"/>
      <c r="K328" s="10"/>
      <c r="L328" s="10"/>
      <c r="M328" s="10"/>
      <c r="N328" s="10"/>
      <c r="O328" s="10"/>
      <c r="P328" s="10"/>
      <c r="Q328" s="44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x14ac:dyDescent="0.25">
      <c r="A329" s="10"/>
      <c r="B329" s="77" t="str">
        <f>B315&amp;" lag - Dobbel Serie"</f>
        <v>11 lag - Dobbel Serie</v>
      </c>
      <c r="C329" s="10"/>
      <c r="D329" s="1"/>
      <c r="E329" s="10"/>
      <c r="G329" s="10"/>
      <c r="H329"/>
      <c r="I329" s="10"/>
      <c r="K329" s="10"/>
      <c r="L329" s="10"/>
      <c r="M329" s="10"/>
      <c r="N329" s="10"/>
      <c r="O329" s="10"/>
      <c r="P329" s="10"/>
      <c r="Q329" s="44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x14ac:dyDescent="0.25">
      <c r="A330" s="10"/>
      <c r="B330" s="78" t="str">
        <f>(B315-1)*1&amp;" Kamper"</f>
        <v>10 Kamper</v>
      </c>
      <c r="C330" s="10"/>
      <c r="D330" s="1"/>
      <c r="E330" s="10"/>
      <c r="G330" s="10"/>
      <c r="H330"/>
      <c r="I330" s="10"/>
      <c r="K330" s="10"/>
      <c r="L330" s="10"/>
      <c r="M330" s="10"/>
      <c r="N330" s="10"/>
      <c r="O330" s="10"/>
      <c r="P330" s="10"/>
      <c r="Q330" s="44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x14ac:dyDescent="0.25">
      <c r="A331" s="10"/>
      <c r="B331" s="166" t="s">
        <v>176</v>
      </c>
      <c r="C331"/>
      <c r="D331" s="82" t="str">
        <f>D315&amp;" lag - Trippel Serie"</f>
        <v>8 lag - Trippel Serie</v>
      </c>
      <c r="E331"/>
      <c r="G331" s="10"/>
      <c r="H331"/>
      <c r="I331" s="10"/>
      <c r="K331" s="10"/>
      <c r="L331" s="10"/>
      <c r="M331" s="10"/>
      <c r="N331" s="10"/>
      <c r="O331" s="10"/>
      <c r="P331" s="10"/>
      <c r="Q331" s="44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5" customHeight="1" x14ac:dyDescent="0.25">
      <c r="A332" s="10"/>
      <c r="B332" s="200"/>
      <c r="C332" s="10"/>
      <c r="D332" s="82" t="str">
        <f>(D315-1)*3&amp; " kamper"</f>
        <v>21 kamper</v>
      </c>
      <c r="E332" s="10"/>
      <c r="G332" s="10"/>
      <c r="H332"/>
      <c r="I332" s="10"/>
      <c r="K332" s="10"/>
      <c r="L332" s="10"/>
      <c r="M332" s="10"/>
      <c r="N332" s="10"/>
      <c r="O332" s="10"/>
      <c r="P332" s="10"/>
      <c r="Q332" s="44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5" customHeight="1" x14ac:dyDescent="0.25">
      <c r="A333" s="10"/>
      <c r="B333" s="176" t="s">
        <v>369</v>
      </c>
      <c r="C333" s="10"/>
      <c r="D333" s="10"/>
      <c r="E333" s="10"/>
      <c r="G333" s="10"/>
      <c r="H333"/>
      <c r="I333" s="10"/>
      <c r="K333" s="10"/>
      <c r="L333" s="10"/>
      <c r="M333" s="10"/>
      <c r="N333" s="10"/>
      <c r="O333" s="10"/>
      <c r="P333" s="10"/>
      <c r="Q333" s="44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5" customHeight="1" x14ac:dyDescent="0.25">
      <c r="A334" s="10"/>
      <c r="B334" s="199"/>
      <c r="C334" s="10"/>
      <c r="D334" s="137" t="s">
        <v>357</v>
      </c>
      <c r="E334" s="10"/>
      <c r="G334" s="10"/>
      <c r="H334"/>
      <c r="I334" s="10"/>
      <c r="K334" s="10"/>
      <c r="L334" s="10"/>
      <c r="M334" s="10"/>
      <c r="N334" s="10"/>
      <c r="O334" s="10"/>
      <c r="P334" s="10"/>
      <c r="Q334" s="44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5" customHeight="1" x14ac:dyDescent="0.25">
      <c r="A335" s="10"/>
      <c r="B335" t="s">
        <v>370</v>
      </c>
      <c r="C335" s="10"/>
      <c r="E335" s="10"/>
      <c r="G335" s="10"/>
      <c r="H335"/>
      <c r="I335" s="10"/>
      <c r="K335" s="10"/>
      <c r="L335" s="10"/>
      <c r="M335" s="10"/>
      <c r="N335" s="10"/>
      <c r="O335" s="10"/>
      <c r="P335" s="10"/>
      <c r="Q335" s="44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5" customHeight="1" x14ac:dyDescent="0.25">
      <c r="A336" s="10"/>
      <c r="C336" s="10"/>
      <c r="D336"/>
      <c r="E336" s="10"/>
      <c r="G336" s="10"/>
      <c r="H336"/>
      <c r="I336" s="10"/>
      <c r="K336" s="10"/>
      <c r="L336" s="10"/>
      <c r="M336" s="10"/>
      <c r="N336" s="10"/>
      <c r="O336" s="10"/>
      <c r="P336" s="10"/>
      <c r="Q336" s="44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5" customHeight="1" x14ac:dyDescent="0.25">
      <c r="A337" s="10"/>
      <c r="B337" s="10"/>
      <c r="C337" s="10"/>
      <c r="D337" s="10"/>
      <c r="E337" s="10"/>
      <c r="F337" s="90"/>
      <c r="G337" s="10"/>
      <c r="H337" s="10"/>
      <c r="I337" s="10"/>
      <c r="K337" s="10"/>
      <c r="L337" s="10"/>
      <c r="M337" s="10"/>
      <c r="N337" s="10"/>
      <c r="O337" s="10"/>
      <c r="P337" s="10"/>
      <c r="Q337" s="44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x14ac:dyDescent="0.25">
      <c r="A338" s="10"/>
      <c r="B338" s="10"/>
      <c r="C338" s="10"/>
      <c r="D338" s="10"/>
      <c r="E338" s="10"/>
      <c r="F338" s="90"/>
      <c r="G338" s="10"/>
      <c r="H338" s="10"/>
      <c r="I338" s="10"/>
      <c r="K338" s="10"/>
      <c r="L338" s="10"/>
      <c r="M338" s="10"/>
      <c r="N338" s="10"/>
      <c r="O338" s="10"/>
      <c r="P338" s="10"/>
      <c r="Q338" s="44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x14ac:dyDescent="0.25">
      <c r="A339" s="10"/>
      <c r="B339" s="60"/>
      <c r="C339" s="10"/>
      <c r="D339" s="10"/>
      <c r="E339" s="10"/>
      <c r="F339" s="10"/>
      <c r="G339" s="10"/>
      <c r="H339" s="10"/>
      <c r="I339" s="10"/>
      <c r="K339" s="10"/>
      <c r="L339" s="10"/>
      <c r="M339" s="10"/>
      <c r="N339" s="10"/>
      <c r="O339" s="10"/>
      <c r="P339" s="10"/>
      <c r="Q339" s="44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s="64" customFormat="1" ht="21" x14ac:dyDescent="0.35">
      <c r="B340" s="62" t="s">
        <v>413</v>
      </c>
      <c r="F340" s="62">
        <f>B342+D342+F342</f>
        <v>27</v>
      </c>
      <c r="G340" s="62" t="s">
        <v>6</v>
      </c>
      <c r="H340" s="62"/>
      <c r="N340" s="62"/>
      <c r="O340" s="62"/>
    </row>
    <row r="341" spans="1:33" ht="18.75" x14ac:dyDescent="0.3">
      <c r="A341" s="10"/>
      <c r="B341" s="47"/>
      <c r="C341" s="10"/>
      <c r="D341" s="10"/>
      <c r="E341" s="55"/>
      <c r="F341"/>
      <c r="G341" s="10"/>
      <c r="H341" s="47"/>
      <c r="I341"/>
      <c r="K341" s="47"/>
      <c r="L341"/>
      <c r="M341"/>
      <c r="N34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x14ac:dyDescent="0.25">
      <c r="A342" s="10"/>
      <c r="B342" s="21">
        <f>COUNTA( B344:B354)</f>
        <v>11</v>
      </c>
      <c r="C342" s="10"/>
      <c r="D342" s="5">
        <f>COUNTA(D344:D352)</f>
        <v>8</v>
      </c>
      <c r="E342"/>
      <c r="F342" s="21">
        <f>COUNTA(F344:F351)</f>
        <v>8</v>
      </c>
      <c r="G342" s="10"/>
      <c r="H342" s="5"/>
      <c r="I342" s="10"/>
      <c r="J342" s="5"/>
      <c r="K342" s="10"/>
      <c r="M342" s="10"/>
      <c r="Q342" s="11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x14ac:dyDescent="0.25">
      <c r="A343" s="10"/>
      <c r="B343" s="81" t="s">
        <v>414</v>
      </c>
      <c r="C343" s="10"/>
      <c r="D343" s="82" t="s">
        <v>415</v>
      </c>
      <c r="E343"/>
      <c r="F343" s="82" t="s">
        <v>416</v>
      </c>
      <c r="G343" s="10"/>
      <c r="H343" s="10"/>
      <c r="I343" s="10"/>
      <c r="J343" s="10"/>
      <c r="K343" s="10"/>
      <c r="Q343" s="11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x14ac:dyDescent="0.25">
      <c r="A344" s="10"/>
      <c r="B344" s="1" t="s">
        <v>184</v>
      </c>
      <c r="C344" s="10"/>
      <c r="D344" s="1" t="s">
        <v>74</v>
      </c>
      <c r="E344"/>
      <c r="F344" s="1" t="s">
        <v>14</v>
      </c>
      <c r="G344" s="10"/>
      <c r="H344" s="10"/>
      <c r="I344" s="10"/>
      <c r="J344" s="10"/>
      <c r="K344" s="10"/>
      <c r="Q344" s="11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x14ac:dyDescent="0.25">
      <c r="A345" s="10"/>
      <c r="B345" s="1" t="s">
        <v>112</v>
      </c>
      <c r="C345" s="10"/>
      <c r="D345" s="1" t="s">
        <v>111</v>
      </c>
      <c r="E345"/>
      <c r="F345" s="1" t="s">
        <v>188</v>
      </c>
      <c r="G345" s="10"/>
      <c r="H345" s="10"/>
      <c r="I345" s="10"/>
      <c r="J345" s="10"/>
      <c r="K345" s="10"/>
      <c r="Q345" s="11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x14ac:dyDescent="0.25">
      <c r="A346" s="10"/>
      <c r="B346" s="1" t="s">
        <v>102</v>
      </c>
      <c r="C346" s="10"/>
      <c r="D346" s="1" t="s">
        <v>85</v>
      </c>
      <c r="E346"/>
      <c r="F346" s="1" t="s">
        <v>87</v>
      </c>
      <c r="G346" s="10"/>
      <c r="H346" s="10"/>
      <c r="I346" s="10"/>
      <c r="J346" s="10"/>
      <c r="K346" s="10"/>
      <c r="Q346" s="11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5" customHeight="1" x14ac:dyDescent="0.25">
      <c r="A347" s="10"/>
      <c r="B347" s="1" t="s">
        <v>469</v>
      </c>
      <c r="C347" s="10"/>
      <c r="D347" s="1" t="s">
        <v>81</v>
      </c>
      <c r="E347"/>
      <c r="F347" s="33" t="s">
        <v>417</v>
      </c>
      <c r="G347" s="10"/>
      <c r="H347" s="10"/>
      <c r="I347" s="10"/>
      <c r="J347" s="10"/>
      <c r="K347" s="10"/>
      <c r="Q347" s="11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x14ac:dyDescent="0.25">
      <c r="A348" s="10"/>
      <c r="B348" s="1" t="s">
        <v>463</v>
      </c>
      <c r="C348" s="10"/>
      <c r="D348" s="1" t="s">
        <v>418</v>
      </c>
      <c r="E348"/>
      <c r="F348" s="1" t="s">
        <v>167</v>
      </c>
      <c r="G348" s="10"/>
      <c r="H348" s="10"/>
      <c r="I348" s="10"/>
      <c r="J348" s="10"/>
      <c r="K348" s="10"/>
      <c r="Q348" s="11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ht="15" customHeight="1" x14ac:dyDescent="0.25">
      <c r="A349" s="10"/>
      <c r="B349" s="1" t="s">
        <v>78</v>
      </c>
      <c r="C349" s="10"/>
      <c r="D349" s="1" t="s">
        <v>83</v>
      </c>
      <c r="E349"/>
      <c r="F349" s="1" t="s">
        <v>94</v>
      </c>
      <c r="G349" s="10"/>
      <c r="H349" s="10"/>
      <c r="I349" s="10"/>
      <c r="J349" s="10"/>
      <c r="K349" s="10"/>
      <c r="Q349" s="11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x14ac:dyDescent="0.25">
      <c r="A350" s="10"/>
      <c r="B350" s="1" t="s">
        <v>470</v>
      </c>
      <c r="C350" s="10"/>
      <c r="D350" s="1" t="s">
        <v>28</v>
      </c>
      <c r="E350"/>
      <c r="F350" s="1" t="s">
        <v>171</v>
      </c>
      <c r="G350" s="10"/>
      <c r="H350" s="10"/>
      <c r="I350" s="10"/>
      <c r="J350" s="10"/>
      <c r="K350" s="10"/>
      <c r="Q350" s="11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x14ac:dyDescent="0.25">
      <c r="A351" s="10"/>
      <c r="B351" s="1" t="s">
        <v>172</v>
      </c>
      <c r="C351" s="10"/>
      <c r="D351" s="1" t="s">
        <v>27</v>
      </c>
      <c r="E351"/>
      <c r="F351" s="1" t="s">
        <v>98</v>
      </c>
      <c r="G351" s="10"/>
      <c r="H351" s="10"/>
      <c r="I351" s="10"/>
      <c r="J351" s="10"/>
      <c r="K351" s="10"/>
      <c r="Q351" s="11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x14ac:dyDescent="0.25">
      <c r="A352" s="10"/>
      <c r="B352" s="1" t="s">
        <v>471</v>
      </c>
      <c r="C352" s="10"/>
      <c r="D352" s="22"/>
      <c r="E352"/>
      <c r="F352" s="22"/>
      <c r="G352" s="10"/>
      <c r="H352" s="10"/>
      <c r="I352" s="10"/>
      <c r="J352" s="10"/>
      <c r="K352" s="10"/>
      <c r="Q352" s="11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x14ac:dyDescent="0.25">
      <c r="A353" s="10"/>
      <c r="B353" s="1" t="s">
        <v>130</v>
      </c>
      <c r="C353" s="10"/>
      <c r="D353" s="22"/>
      <c r="E353"/>
      <c r="F353" s="22"/>
      <c r="G353" s="10"/>
      <c r="H353" s="10"/>
      <c r="I353" s="10"/>
      <c r="J353" s="10"/>
      <c r="K353" s="10"/>
      <c r="Q353" s="11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x14ac:dyDescent="0.25">
      <c r="A354" s="10"/>
      <c r="B354" s="1" t="s">
        <v>472</v>
      </c>
      <c r="C354" s="10"/>
      <c r="D354" s="22"/>
      <c r="E354"/>
      <c r="F354" s="22"/>
      <c r="G354" s="10"/>
      <c r="H354" s="10"/>
      <c r="I354" s="10"/>
      <c r="J354" s="10"/>
      <c r="K354" s="10"/>
      <c r="Q354" s="11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x14ac:dyDescent="0.25">
      <c r="A355" s="10"/>
      <c r="B355" s="1"/>
      <c r="C355" s="10"/>
      <c r="D355" s="22"/>
      <c r="E355"/>
      <c r="F355" s="22"/>
      <c r="G355" s="10"/>
      <c r="H355" s="10"/>
      <c r="I355" s="10"/>
      <c r="J355" s="10"/>
      <c r="K355" s="10"/>
      <c r="Q355" s="11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x14ac:dyDescent="0.25">
      <c r="A356" s="10"/>
      <c r="B356" s="73" t="str">
        <f>B342&amp;" lag - Dobbel Serie"</f>
        <v>11 lag - Dobbel Serie</v>
      </c>
      <c r="C356" s="10"/>
      <c r="D356" s="78" t="str">
        <f>D342&amp;" lag - Dobbel Serie"</f>
        <v>8 lag - Dobbel Serie</v>
      </c>
      <c r="E356"/>
      <c r="F356" s="78" t="str">
        <f>F342&amp;" lag - Dobbel Serie"</f>
        <v>8 lag - Dobbel Serie</v>
      </c>
      <c r="G356" s="10"/>
      <c r="H356" s="10"/>
      <c r="I356" s="10"/>
      <c r="J356" s="10"/>
      <c r="K356" s="10"/>
      <c r="Q356" s="11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x14ac:dyDescent="0.25">
      <c r="A357" s="10"/>
      <c r="B357" s="73" t="str">
        <f>(B342-1)*2&amp;" Kamper"</f>
        <v>20 Kamper</v>
      </c>
      <c r="C357" s="10"/>
      <c r="D357" s="78" t="str">
        <f>(D342-1)*2&amp;" Kamper"</f>
        <v>14 Kamper</v>
      </c>
      <c r="E357"/>
      <c r="F357" s="78" t="str">
        <f>(F342-1)*2&amp;" Kamper"</f>
        <v>14 Kamper</v>
      </c>
      <c r="G357" s="10"/>
      <c r="H357" s="10"/>
      <c r="I357" s="10"/>
      <c r="J357" s="10"/>
      <c r="K357" s="10"/>
      <c r="Q357" s="11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x14ac:dyDescent="0.25">
      <c r="A358" s="10"/>
      <c r="B358" s="138" t="s">
        <v>194</v>
      </c>
      <c r="C358" s="10"/>
      <c r="D358" s="137" t="s">
        <v>177</v>
      </c>
      <c r="E358" s="10"/>
      <c r="F358" s="137" t="s">
        <v>177</v>
      </c>
      <c r="G358" s="10"/>
      <c r="H358" s="10"/>
      <c r="I358" s="10"/>
      <c r="J358" s="10"/>
      <c r="K358" s="10"/>
      <c r="Q358" s="11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Q359" s="11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customFormat="1" x14ac:dyDescent="0.25">
      <c r="B360" s="11"/>
      <c r="C360" s="10"/>
      <c r="D360" s="11"/>
      <c r="E360" s="10"/>
      <c r="F360" s="11"/>
      <c r="G360" s="10"/>
      <c r="H360" s="10"/>
      <c r="I360" s="10"/>
      <c r="J360" s="10"/>
      <c r="K360" s="10"/>
      <c r="L360" s="10"/>
      <c r="M360" s="11"/>
      <c r="N360" s="11"/>
      <c r="O360" s="10"/>
      <c r="P360" s="10"/>
      <c r="Q360" s="10"/>
      <c r="R360" s="10"/>
      <c r="T360" s="10"/>
      <c r="U360" s="10"/>
      <c r="V360" s="10"/>
      <c r="W360" s="10"/>
      <c r="X360" s="10"/>
      <c r="Y360" s="10"/>
      <c r="Z360" s="10"/>
    </row>
    <row r="361" spans="1:33" x14ac:dyDescent="0.25">
      <c r="A361" s="10"/>
      <c r="B36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x14ac:dyDescent="0.25">
      <c r="A362" s="10"/>
      <c r="B362"/>
      <c r="C362" s="10"/>
      <c r="E362" s="10"/>
      <c r="F362" s="10"/>
      <c r="G362" s="10"/>
      <c r="H362" s="10"/>
      <c r="I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x14ac:dyDescent="0.25">
      <c r="A363" s="10"/>
      <c r="B363"/>
      <c r="C363" s="10"/>
      <c r="D363" s="10"/>
      <c r="E363" s="10"/>
      <c r="F363" s="10"/>
      <c r="G363" s="10"/>
      <c r="H363" s="10"/>
      <c r="I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x14ac:dyDescent="0.25">
      <c r="A364" s="10"/>
      <c r="B364"/>
      <c r="C364" s="10"/>
      <c r="D364" s="10"/>
      <c r="E364" s="10"/>
      <c r="F364" s="10"/>
      <c r="G364" s="10"/>
      <c r="H364" s="10"/>
      <c r="I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x14ac:dyDescent="0.25">
      <c r="A365" s="10"/>
      <c r="B365" s="10"/>
      <c r="C365" s="10"/>
      <c r="D365" s="10"/>
      <c r="E365" s="10"/>
      <c r="F365" s="10"/>
      <c r="G365" s="10"/>
      <c r="H365"/>
      <c r="I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s="64" customFormat="1" ht="21" x14ac:dyDescent="0.35">
      <c r="B366" s="62"/>
      <c r="F366" s="62"/>
      <c r="G366" s="62"/>
      <c r="H366" s="62"/>
      <c r="N366" s="62"/>
      <c r="O366" s="62"/>
    </row>
    <row r="367" spans="1:33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K367" s="10"/>
      <c r="L367" s="10"/>
      <c r="M367" s="10"/>
      <c r="N367" s="10"/>
      <c r="O367" s="10"/>
      <c r="P367" s="10"/>
      <c r="Q367" s="44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x14ac:dyDescent="0.25">
      <c r="A368" s="10"/>
      <c r="B368" s="10"/>
      <c r="C368" s="10"/>
      <c r="E368" s="10"/>
      <c r="F368" s="10"/>
      <c r="G368" s="10"/>
      <c r="H368" s="10"/>
      <c r="I368" s="10"/>
      <c r="K368" s="10"/>
      <c r="L368" s="10"/>
      <c r="M368" s="10"/>
      <c r="N368" s="10"/>
      <c r="O368" s="10"/>
      <c r="P368" s="10"/>
      <c r="Q368" s="44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x14ac:dyDescent="0.25">
      <c r="A369" s="10"/>
      <c r="B369" s="10"/>
      <c r="C369" s="10"/>
      <c r="E369" s="10"/>
      <c r="F369" s="10"/>
      <c r="G369" s="10"/>
      <c r="H369" s="10"/>
      <c r="I369" s="10"/>
      <c r="K369" s="10"/>
      <c r="L369" s="10"/>
      <c r="M369" s="10"/>
      <c r="N369" s="10"/>
      <c r="O369" s="10"/>
      <c r="P369" s="10"/>
      <c r="Q369" s="44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x14ac:dyDescent="0.25">
      <c r="A370" s="10"/>
      <c r="B370" s="10"/>
      <c r="C370" s="10"/>
      <c r="E370" s="10"/>
      <c r="F370" s="10"/>
      <c r="G370" s="10"/>
      <c r="H370" s="10"/>
      <c r="I370" s="10"/>
      <c r="K370" s="10"/>
      <c r="L370" s="10"/>
      <c r="M370" s="10"/>
      <c r="N370" s="10"/>
      <c r="O370" s="10"/>
      <c r="P370" s="10"/>
      <c r="Q370" s="44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x14ac:dyDescent="0.25">
      <c r="A371" s="10"/>
      <c r="B371" s="10"/>
      <c r="C371" s="10"/>
      <c r="E371" s="10"/>
      <c r="F371" s="10"/>
      <c r="G371" s="10"/>
      <c r="H371" s="10"/>
      <c r="I371" s="10"/>
      <c r="K371" s="10"/>
      <c r="L371" s="10"/>
      <c r="M371" s="10"/>
      <c r="N371" s="10"/>
      <c r="O371" s="10"/>
      <c r="P371" s="10"/>
      <c r="Q371" s="44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x14ac:dyDescent="0.25">
      <c r="A372" s="10"/>
      <c r="B372" s="10"/>
      <c r="C372" s="10"/>
      <c r="E372" s="10"/>
      <c r="F372" s="10"/>
      <c r="G372" s="10"/>
      <c r="H372" s="10"/>
      <c r="I372" s="10"/>
      <c r="K372" s="10"/>
      <c r="L372" s="10"/>
      <c r="M372" s="10"/>
      <c r="N372" s="10"/>
      <c r="O372" s="10"/>
      <c r="P372" s="10"/>
      <c r="Q372" s="44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10"/>
      <c r="B373" s="10"/>
      <c r="C373" s="10"/>
      <c r="E373" s="10"/>
      <c r="F373" s="10"/>
      <c r="G373" s="10"/>
      <c r="H373" s="10"/>
      <c r="I373" s="10"/>
      <c r="K373" s="10"/>
      <c r="L373" s="10"/>
      <c r="M373" s="10"/>
      <c r="N373" s="10"/>
      <c r="O373" s="10"/>
      <c r="P373" s="10"/>
      <c r="Q373" s="36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x14ac:dyDescent="0.25">
      <c r="A374" s="10"/>
      <c r="B374" s="10"/>
      <c r="C374" s="10"/>
      <c r="E374" s="10"/>
      <c r="F374" s="10"/>
      <c r="G374" s="10"/>
      <c r="H374" s="10"/>
      <c r="I374" s="10"/>
      <c r="K374" s="10"/>
      <c r="L374" s="10"/>
      <c r="M374" s="10"/>
      <c r="N374" s="10"/>
      <c r="O374" s="10"/>
      <c r="P374" s="10"/>
      <c r="Q374" s="44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x14ac:dyDescent="0.25">
      <c r="A375" s="10"/>
      <c r="B375" s="10"/>
      <c r="C375" s="10"/>
      <c r="E375" s="10"/>
      <c r="F375" s="10"/>
      <c r="G375" s="10"/>
      <c r="H375" s="10"/>
      <c r="I375" s="10"/>
      <c r="K375" s="10"/>
      <c r="L375" s="10"/>
      <c r="M375" s="10"/>
      <c r="N375" s="10"/>
      <c r="O375" s="10"/>
      <c r="P375" s="10"/>
      <c r="Q375" s="44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x14ac:dyDescent="0.25">
      <c r="A376" s="10"/>
      <c r="B376" s="10"/>
      <c r="C376" s="10"/>
      <c r="E376" s="10"/>
      <c r="F376" s="10"/>
      <c r="G376" s="10"/>
      <c r="H376" s="10"/>
      <c r="I376" s="10"/>
      <c r="K376" s="10"/>
      <c r="L376" s="10"/>
      <c r="M376" s="10"/>
      <c r="N376" s="10"/>
      <c r="O376" s="10"/>
      <c r="P376" s="10"/>
      <c r="Q376" s="44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x14ac:dyDescent="0.25">
      <c r="A377" s="10"/>
      <c r="B377" s="10"/>
      <c r="C377" s="10"/>
      <c r="E377" s="10"/>
      <c r="F377" s="10"/>
      <c r="G377" s="10"/>
      <c r="H377" s="10"/>
      <c r="I377" s="10"/>
      <c r="K377" s="10"/>
      <c r="L377" s="10"/>
      <c r="M377" s="10"/>
      <c r="N377" s="10"/>
      <c r="O377" s="10"/>
      <c r="P377" s="10"/>
      <c r="Q377" s="44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x14ac:dyDescent="0.25">
      <c r="A378" s="10"/>
      <c r="B378" s="10"/>
      <c r="C378" s="10"/>
      <c r="E378" s="10"/>
      <c r="F378" s="10"/>
      <c r="G378" s="10"/>
      <c r="H378" s="10"/>
      <c r="I378" s="10"/>
      <c r="K378" s="10"/>
      <c r="L378" s="10"/>
      <c r="M378" s="10"/>
      <c r="N378" s="10"/>
      <c r="O378" s="10"/>
      <c r="P378" s="10"/>
      <c r="Q378" s="44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x14ac:dyDescent="0.25">
      <c r="A379" s="10"/>
      <c r="B379" s="10"/>
      <c r="C379" s="10"/>
      <c r="E379" s="10"/>
      <c r="F379" s="10"/>
      <c r="G379" s="10"/>
      <c r="H379" s="10"/>
      <c r="I379" s="10"/>
      <c r="K379" s="10"/>
      <c r="L379" s="10"/>
      <c r="M379" s="10"/>
      <c r="N379" s="10"/>
      <c r="O379" s="10"/>
      <c r="P379" s="10"/>
      <c r="Q379" s="44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x14ac:dyDescent="0.25">
      <c r="A380" s="10"/>
      <c r="B380"/>
      <c r="C380" s="10"/>
      <c r="D380" s="10"/>
      <c r="E380" s="10"/>
      <c r="F380" s="10"/>
      <c r="G380" s="10"/>
      <c r="H380" s="10"/>
      <c r="I380" s="10"/>
      <c r="K380" s="10"/>
      <c r="L380" s="10"/>
      <c r="M380" s="10"/>
      <c r="N380" s="10"/>
      <c r="O380" s="10"/>
      <c r="P380" s="10"/>
      <c r="Q380" s="44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K381" s="10"/>
      <c r="L381" s="10"/>
      <c r="M381" s="10"/>
      <c r="N381" s="10"/>
      <c r="O381" s="10"/>
      <c r="P381" s="10"/>
      <c r="Q381" s="44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K382" s="10"/>
      <c r="L382" s="10"/>
      <c r="M382" s="10"/>
      <c r="N382" s="10"/>
      <c r="O382" s="10"/>
      <c r="P382" s="10"/>
      <c r="Q382" s="44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K383" s="10"/>
      <c r="L383" s="10"/>
      <c r="M383" s="10"/>
      <c r="N383" s="10"/>
      <c r="O383" s="10"/>
      <c r="P383" s="10"/>
      <c r="Q383" s="44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K384" s="10"/>
      <c r="L384" s="10"/>
      <c r="M384" s="10"/>
      <c r="N384" s="10"/>
      <c r="O384" s="10"/>
      <c r="P384" s="10"/>
      <c r="Q384" s="44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K385" s="10"/>
      <c r="L385" s="10"/>
      <c r="M385" s="10"/>
      <c r="N385" s="10"/>
      <c r="O385" s="10"/>
      <c r="P385" s="10"/>
      <c r="Q385" s="44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K386" s="10"/>
      <c r="L386" s="10"/>
      <c r="M386" s="10"/>
      <c r="N386" s="10"/>
      <c r="O386" s="10"/>
      <c r="P386" s="10"/>
      <c r="Q386" s="44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K387" s="10"/>
      <c r="L387" s="10"/>
      <c r="M387" s="10"/>
      <c r="N387" s="10"/>
      <c r="O387" s="10"/>
      <c r="P387" s="10"/>
      <c r="Q387" s="44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K388" s="10"/>
      <c r="L388" s="10"/>
      <c r="M388" s="10"/>
      <c r="N388" s="10"/>
      <c r="O388" s="10"/>
      <c r="P388" s="10"/>
      <c r="Q388" s="44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K389" s="10"/>
      <c r="L389" s="10"/>
      <c r="M389" s="10"/>
      <c r="N389" s="10"/>
      <c r="O389" s="10"/>
      <c r="P389" s="10"/>
      <c r="Q389" s="44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K390" s="10"/>
      <c r="L390" s="10"/>
      <c r="M390" s="10"/>
      <c r="N390" s="10"/>
      <c r="O390" s="10"/>
      <c r="P390" s="10"/>
      <c r="Q390" s="44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K391" s="10"/>
      <c r="L391" s="10"/>
      <c r="M391" s="10"/>
      <c r="N391" s="10"/>
      <c r="O391" s="10"/>
      <c r="P391" s="10"/>
      <c r="Q391" s="44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K392" s="10"/>
      <c r="L392" s="10"/>
      <c r="M392" s="10"/>
      <c r="N392" s="10"/>
      <c r="O392" s="10"/>
      <c r="P392" s="10"/>
      <c r="Q392" s="44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K393" s="10"/>
      <c r="L393" s="10"/>
      <c r="M393" s="10"/>
      <c r="N393" s="10"/>
      <c r="O393" s="10"/>
      <c r="P393" s="10"/>
      <c r="Q393" s="44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K394" s="10"/>
      <c r="L394" s="10"/>
      <c r="M394" s="10"/>
      <c r="N394" s="10"/>
      <c r="O394" s="10"/>
      <c r="P394" s="10"/>
      <c r="Q394" s="44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K395" s="10"/>
      <c r="L395" s="10"/>
      <c r="M395" s="10"/>
      <c r="N395" s="10"/>
      <c r="O395" s="10"/>
      <c r="P395" s="10"/>
      <c r="Q395" s="44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K396" s="10"/>
      <c r="L396" s="10"/>
      <c r="M396" s="10"/>
      <c r="N396" s="10"/>
      <c r="O396" s="10"/>
      <c r="P396" s="10"/>
      <c r="Q396" s="44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K397" s="10"/>
      <c r="L397" s="10"/>
      <c r="M397" s="10"/>
      <c r="N397" s="10"/>
      <c r="O397" s="10"/>
      <c r="P397" s="10"/>
      <c r="Q397" s="44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K398" s="10"/>
      <c r="L398" s="10"/>
      <c r="M398" s="10"/>
      <c r="N398" s="10"/>
      <c r="O398" s="10"/>
      <c r="P398" s="10"/>
      <c r="Q398" s="44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K399" s="10"/>
      <c r="L399" s="10"/>
      <c r="M399" s="10"/>
      <c r="N399" s="10"/>
      <c r="O399" s="10"/>
      <c r="P399" s="10"/>
      <c r="Q399" s="44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K400" s="10"/>
      <c r="L400" s="10"/>
      <c r="M400" s="10"/>
      <c r="N400" s="10"/>
      <c r="O400" s="10"/>
      <c r="P400" s="10"/>
      <c r="Q400" s="44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K401" s="10"/>
      <c r="L401" s="10"/>
      <c r="M401" s="10"/>
      <c r="N401" s="10"/>
      <c r="O401" s="10"/>
      <c r="P401" s="10"/>
      <c r="Q401" s="44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K402" s="10"/>
      <c r="L402" s="10"/>
      <c r="M402" s="10"/>
      <c r="N402" s="10"/>
      <c r="O402" s="10"/>
      <c r="P402" s="10"/>
      <c r="Q402" s="44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K403" s="10"/>
      <c r="L403" s="10"/>
      <c r="M403" s="10"/>
      <c r="N403" s="10"/>
      <c r="O403" s="10"/>
      <c r="P403" s="10"/>
      <c r="Q403" s="44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K404" s="10"/>
      <c r="L404" s="10"/>
      <c r="M404" s="10"/>
      <c r="N404" s="10"/>
      <c r="O404" s="10"/>
      <c r="P404" s="10"/>
      <c r="Q404" s="44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K405" s="10"/>
      <c r="L405" s="10"/>
      <c r="M405" s="10"/>
      <c r="N405" s="10"/>
      <c r="O405" s="10"/>
      <c r="P405" s="10"/>
      <c r="Q405" s="44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K406" s="10"/>
      <c r="L406" s="10"/>
      <c r="M406" s="10"/>
      <c r="N406" s="10"/>
      <c r="O406" s="10"/>
      <c r="P406" s="10"/>
      <c r="Q406" s="44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K407" s="10"/>
      <c r="L407" s="10"/>
      <c r="M407" s="10"/>
      <c r="N407" s="10"/>
      <c r="O407" s="10"/>
      <c r="P407" s="10"/>
      <c r="Q407" s="44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K408" s="10"/>
      <c r="L408" s="10"/>
      <c r="M408" s="10"/>
      <c r="N408" s="10"/>
      <c r="O408" s="10"/>
      <c r="P408" s="10"/>
      <c r="Q408" s="44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K409" s="10"/>
      <c r="L409" s="10"/>
      <c r="M409" s="10"/>
      <c r="N409" s="10"/>
      <c r="O409" s="10"/>
      <c r="P409" s="10"/>
      <c r="Q409" s="44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K410" s="10"/>
      <c r="L410" s="10"/>
      <c r="M410" s="10"/>
      <c r="N410" s="10"/>
      <c r="O410" s="10"/>
      <c r="P410" s="10"/>
      <c r="Q410" s="44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K411" s="10"/>
      <c r="L411" s="10"/>
      <c r="M411" s="10"/>
      <c r="N411" s="10"/>
      <c r="O411" s="10"/>
      <c r="P411" s="10"/>
      <c r="Q411" s="44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K412" s="10"/>
      <c r="L412" s="10"/>
      <c r="M412" s="10"/>
      <c r="N412" s="10"/>
      <c r="O412" s="10"/>
      <c r="P412" s="10"/>
      <c r="Q412" s="44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K413" s="10"/>
      <c r="L413" s="10"/>
      <c r="M413" s="10"/>
      <c r="N413" s="10"/>
      <c r="O413" s="10"/>
      <c r="P413" s="10"/>
      <c r="Q413" s="44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K414" s="10"/>
      <c r="L414" s="10"/>
      <c r="M414" s="10"/>
      <c r="N414" s="10"/>
      <c r="O414" s="10"/>
      <c r="P414" s="10"/>
      <c r="Q414" s="44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K415" s="10"/>
      <c r="L415" s="10"/>
      <c r="M415" s="10"/>
      <c r="N415" s="10"/>
      <c r="O415" s="10"/>
      <c r="P415" s="10"/>
      <c r="Q415" s="44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K416" s="10"/>
      <c r="L416" s="10"/>
      <c r="M416" s="10"/>
      <c r="N416" s="10"/>
      <c r="O416" s="10"/>
      <c r="P416" s="10"/>
      <c r="Q416" s="44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K417" s="10"/>
      <c r="L417" s="10"/>
      <c r="M417" s="10"/>
      <c r="N417" s="10"/>
      <c r="O417" s="10"/>
      <c r="P417" s="10"/>
      <c r="Q417" s="44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K418" s="10"/>
      <c r="L418" s="10"/>
      <c r="M418" s="10"/>
      <c r="N418" s="10"/>
      <c r="O418" s="10"/>
      <c r="P418" s="10"/>
      <c r="Q418" s="44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K419" s="10"/>
      <c r="L419" s="10"/>
      <c r="M419" s="10"/>
      <c r="N419" s="10"/>
      <c r="O419" s="10"/>
      <c r="P419" s="10"/>
      <c r="Q419" s="44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K420" s="10"/>
      <c r="L420" s="10"/>
      <c r="M420" s="10"/>
      <c r="N420" s="10"/>
      <c r="O420" s="10"/>
      <c r="P420" s="10"/>
      <c r="Q420" s="44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K421" s="10"/>
      <c r="L421" s="10"/>
      <c r="M421" s="10"/>
      <c r="N421" s="10"/>
      <c r="O421" s="10"/>
      <c r="P421" s="10"/>
      <c r="Q421" s="44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K422" s="10"/>
      <c r="L422" s="10"/>
      <c r="M422" s="10"/>
      <c r="N422" s="10"/>
      <c r="O422" s="10"/>
      <c r="P422" s="10"/>
      <c r="Q422" s="44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K423" s="10"/>
      <c r="L423" s="10"/>
      <c r="M423" s="10"/>
      <c r="N423" s="10"/>
      <c r="O423" s="10"/>
      <c r="P423" s="10"/>
      <c r="Q423" s="44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K424" s="10"/>
      <c r="L424" s="10"/>
      <c r="M424" s="10"/>
      <c r="N424" s="10"/>
      <c r="O424" s="10"/>
      <c r="P424" s="10"/>
      <c r="Q424" s="44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K425" s="10"/>
      <c r="L425" s="10"/>
      <c r="M425" s="10"/>
      <c r="N425" s="10"/>
      <c r="O425" s="10"/>
      <c r="P425" s="10"/>
      <c r="Q425" s="44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K426" s="10"/>
      <c r="L426" s="10"/>
      <c r="M426" s="10"/>
      <c r="N426" s="10"/>
      <c r="O426" s="10"/>
      <c r="P426" s="10"/>
      <c r="Q426" s="44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K427" s="10"/>
      <c r="L427" s="10"/>
      <c r="M427" s="10"/>
      <c r="N427" s="10"/>
      <c r="O427" s="10"/>
      <c r="P427" s="10"/>
      <c r="Q427" s="44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K428" s="10"/>
      <c r="L428" s="10"/>
      <c r="M428" s="10"/>
      <c r="N428" s="10"/>
      <c r="O428" s="10"/>
      <c r="P428" s="10"/>
      <c r="Q428" s="44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K429" s="10"/>
      <c r="L429" s="10"/>
      <c r="M429" s="10"/>
      <c r="N429" s="10"/>
      <c r="O429" s="10"/>
      <c r="P429" s="10"/>
      <c r="Q429" s="44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K430" s="10"/>
      <c r="L430" s="10"/>
      <c r="M430" s="10"/>
      <c r="N430" s="10"/>
      <c r="O430" s="10"/>
      <c r="P430" s="10"/>
      <c r="Q430" s="44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K431" s="10"/>
      <c r="L431" s="10"/>
      <c r="M431" s="10"/>
      <c r="N431" s="10"/>
      <c r="O431" s="10"/>
      <c r="P431" s="10"/>
      <c r="Q431" s="44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K432" s="10"/>
      <c r="L432" s="10"/>
      <c r="M432" s="10"/>
      <c r="N432" s="10"/>
      <c r="O432" s="10"/>
      <c r="P432" s="10"/>
      <c r="Q432" s="44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K433" s="10"/>
      <c r="L433" s="10"/>
      <c r="M433" s="10"/>
      <c r="N433" s="10"/>
      <c r="O433" s="10"/>
      <c r="P433" s="10"/>
      <c r="Q433" s="44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K434" s="10"/>
      <c r="L434" s="10"/>
      <c r="M434" s="10"/>
      <c r="N434" s="10"/>
      <c r="O434" s="10"/>
      <c r="P434" s="10"/>
      <c r="Q434" s="44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K435" s="10"/>
      <c r="L435" s="10"/>
      <c r="M435" s="10"/>
      <c r="N435" s="10"/>
      <c r="O435" s="10"/>
      <c r="P435" s="10"/>
      <c r="Q435" s="44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K436" s="10"/>
      <c r="L436" s="10"/>
      <c r="M436" s="10"/>
      <c r="N436" s="10"/>
      <c r="O436" s="10"/>
      <c r="P436" s="10"/>
      <c r="Q436" s="44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K437" s="10"/>
      <c r="L437" s="10"/>
      <c r="M437" s="10"/>
      <c r="N437" s="10"/>
      <c r="O437" s="10"/>
      <c r="P437" s="10"/>
      <c r="Q437" s="44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K438" s="10"/>
      <c r="L438" s="10"/>
      <c r="M438" s="10"/>
      <c r="N438" s="10"/>
      <c r="O438" s="10"/>
      <c r="P438" s="10"/>
      <c r="Q438" s="44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K439" s="10"/>
      <c r="L439" s="10"/>
      <c r="M439" s="10"/>
      <c r="N439" s="10"/>
      <c r="O439" s="10"/>
      <c r="P439" s="10"/>
      <c r="Q439" s="44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K440" s="10"/>
      <c r="L440" s="10"/>
      <c r="M440" s="10"/>
      <c r="N440" s="10"/>
      <c r="O440" s="10"/>
      <c r="P440" s="10"/>
      <c r="Q440" s="44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K441" s="10"/>
      <c r="L441" s="10"/>
      <c r="M441" s="10"/>
      <c r="N441" s="10"/>
      <c r="O441" s="10"/>
      <c r="P441" s="10"/>
      <c r="Q441" s="44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K442" s="10"/>
      <c r="L442" s="10"/>
      <c r="M442" s="10"/>
      <c r="N442" s="10"/>
      <c r="O442" s="10"/>
      <c r="P442" s="10"/>
      <c r="Q442" s="44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K443" s="10"/>
      <c r="L443" s="10"/>
      <c r="M443" s="10"/>
      <c r="N443" s="10"/>
      <c r="O443" s="10"/>
      <c r="P443" s="10"/>
      <c r="Q443" s="44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K444" s="10"/>
      <c r="L444" s="10"/>
      <c r="M444" s="10"/>
      <c r="N444" s="10"/>
      <c r="O444" s="10"/>
      <c r="P444" s="10"/>
      <c r="Q444" s="44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K445" s="10"/>
      <c r="L445" s="10"/>
      <c r="M445" s="10"/>
      <c r="N445" s="10"/>
      <c r="O445" s="10"/>
      <c r="P445" s="10"/>
      <c r="Q445" s="44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K446" s="10"/>
      <c r="L446" s="10"/>
      <c r="M446" s="10"/>
      <c r="N446" s="10"/>
      <c r="O446" s="10"/>
      <c r="P446" s="10"/>
      <c r="Q446" s="44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K447" s="10"/>
      <c r="L447" s="10"/>
      <c r="M447" s="10"/>
      <c r="N447" s="10"/>
      <c r="O447" s="10"/>
      <c r="P447" s="10"/>
      <c r="Q447" s="44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K448" s="10"/>
      <c r="L448" s="10"/>
      <c r="M448" s="10"/>
      <c r="N448" s="10"/>
      <c r="O448" s="10"/>
      <c r="P448" s="10"/>
      <c r="Q448" s="44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K449" s="10"/>
      <c r="L449" s="10"/>
      <c r="M449" s="10"/>
      <c r="N449" s="10"/>
      <c r="O449" s="10"/>
      <c r="P449" s="10"/>
      <c r="Q449" s="44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K450" s="10"/>
      <c r="L450" s="10"/>
      <c r="M450" s="10"/>
      <c r="N450" s="10"/>
      <c r="O450" s="10"/>
      <c r="P450" s="10"/>
      <c r="Q450" s="44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K451" s="10"/>
      <c r="L451" s="10"/>
      <c r="M451" s="10"/>
      <c r="N451" s="10"/>
      <c r="O451" s="10"/>
      <c r="P451" s="10"/>
      <c r="Q451" s="44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K452" s="10"/>
      <c r="L452" s="10"/>
      <c r="M452" s="10"/>
      <c r="N452" s="10"/>
      <c r="O452" s="10"/>
      <c r="P452" s="10"/>
      <c r="Q452" s="44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K453" s="10"/>
      <c r="L453" s="10"/>
      <c r="M453" s="10"/>
      <c r="N453" s="10"/>
      <c r="O453" s="10"/>
      <c r="P453" s="10"/>
      <c r="Q453" s="44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K454" s="10"/>
      <c r="L454" s="10"/>
      <c r="M454" s="10"/>
      <c r="N454" s="10"/>
      <c r="O454" s="10"/>
      <c r="P454" s="10"/>
      <c r="Q454" s="44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K455" s="10"/>
      <c r="L455" s="10"/>
      <c r="M455" s="10"/>
      <c r="N455" s="10"/>
      <c r="O455" s="10"/>
      <c r="P455" s="10"/>
      <c r="Q455" s="44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K456" s="10"/>
      <c r="L456" s="10"/>
      <c r="M456" s="10"/>
      <c r="N456" s="10"/>
      <c r="O456" s="10"/>
      <c r="P456" s="10"/>
      <c r="Q456" s="44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K457" s="10"/>
      <c r="L457" s="10"/>
      <c r="M457" s="10"/>
      <c r="N457" s="10"/>
      <c r="O457" s="10"/>
      <c r="P457" s="10"/>
      <c r="Q457" s="44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K458" s="10"/>
      <c r="L458" s="10"/>
      <c r="M458" s="10"/>
      <c r="N458" s="10"/>
      <c r="O458" s="10"/>
      <c r="P458" s="10"/>
      <c r="Q458" s="44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K459" s="10"/>
      <c r="L459" s="10"/>
      <c r="M459" s="10"/>
      <c r="N459" s="10"/>
      <c r="O459" s="10"/>
      <c r="P459" s="10"/>
      <c r="Q459" s="44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K460" s="10"/>
      <c r="L460" s="10"/>
      <c r="M460" s="10"/>
      <c r="N460" s="10"/>
      <c r="O460" s="10"/>
      <c r="P460" s="10"/>
      <c r="Q460" s="44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K461" s="10"/>
      <c r="L461" s="10"/>
      <c r="M461" s="10"/>
      <c r="N461" s="10"/>
      <c r="O461" s="10"/>
      <c r="P461" s="10"/>
      <c r="Q461" s="44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K462" s="10"/>
      <c r="L462" s="10"/>
      <c r="M462" s="10"/>
      <c r="N462" s="10"/>
      <c r="O462" s="10"/>
      <c r="P462" s="10"/>
      <c r="Q462" s="44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K463" s="10"/>
      <c r="L463" s="10"/>
      <c r="M463" s="10"/>
      <c r="N463" s="10"/>
      <c r="O463" s="10"/>
      <c r="P463" s="10"/>
      <c r="Q463" s="44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K464" s="10"/>
      <c r="L464" s="10"/>
      <c r="M464" s="10"/>
      <c r="N464" s="10"/>
      <c r="O464" s="10"/>
      <c r="P464" s="10"/>
      <c r="Q464" s="44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K465" s="10"/>
      <c r="L465" s="10"/>
      <c r="M465" s="10"/>
      <c r="N465" s="10"/>
      <c r="O465" s="10"/>
      <c r="P465" s="10"/>
      <c r="Q465" s="44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K466" s="10"/>
      <c r="L466" s="10"/>
      <c r="M466" s="10"/>
      <c r="N466" s="10"/>
      <c r="O466" s="10"/>
      <c r="P466" s="10"/>
      <c r="Q466" s="44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K467" s="10"/>
      <c r="L467" s="10"/>
      <c r="M467" s="10"/>
      <c r="N467" s="10"/>
      <c r="O467" s="10"/>
      <c r="P467" s="10"/>
      <c r="Q467" s="44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K468" s="10"/>
      <c r="L468" s="10"/>
      <c r="M468" s="10"/>
      <c r="N468" s="10"/>
      <c r="O468" s="10"/>
      <c r="P468" s="10"/>
      <c r="Q468" s="44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K469" s="10"/>
      <c r="L469" s="10"/>
      <c r="M469" s="10"/>
      <c r="N469" s="10"/>
      <c r="O469" s="10"/>
      <c r="P469" s="10"/>
      <c r="Q469" s="44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K470" s="10"/>
      <c r="L470" s="10"/>
      <c r="M470" s="10"/>
      <c r="N470" s="10"/>
      <c r="O470" s="10"/>
      <c r="P470" s="10"/>
      <c r="Q470" s="44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K471" s="10"/>
      <c r="L471" s="10"/>
      <c r="M471" s="10"/>
      <c r="N471" s="10"/>
      <c r="O471" s="10"/>
      <c r="P471" s="10"/>
      <c r="Q471" s="44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  <row r="472" spans="1:33" ht="1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K472" s="10"/>
      <c r="L472" s="10"/>
      <c r="M472" s="10"/>
      <c r="N472" s="10"/>
      <c r="O472" s="10"/>
      <c r="P472" s="10"/>
      <c r="Q472" s="44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</row>
    <row r="473" spans="1:33" ht="1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K473" s="10"/>
      <c r="L473" s="10"/>
      <c r="M473" s="10"/>
      <c r="N473" s="10"/>
      <c r="O473" s="10"/>
      <c r="P473" s="10"/>
      <c r="Q473" s="44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</row>
    <row r="474" spans="1:33" ht="1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K474" s="10"/>
      <c r="L474" s="10"/>
      <c r="M474" s="10"/>
      <c r="N474" s="10"/>
      <c r="O474" s="10"/>
      <c r="P474" s="10"/>
      <c r="Q474" s="44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</row>
    <row r="475" spans="1:33" ht="1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K475" s="10"/>
      <c r="L475" s="10"/>
      <c r="M475" s="10"/>
      <c r="N475" s="10"/>
      <c r="O475" s="10"/>
      <c r="P475" s="10"/>
      <c r="Q475" s="44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</row>
    <row r="476" spans="1:33" ht="1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K476" s="10"/>
      <c r="L476" s="10"/>
      <c r="M476" s="10"/>
      <c r="N476" s="10"/>
      <c r="O476" s="10"/>
      <c r="P476" s="10"/>
      <c r="Q476" s="44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</row>
    <row r="477" spans="1:33" ht="1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K477" s="10"/>
      <c r="L477" s="10"/>
      <c r="M477" s="10"/>
      <c r="N477" s="10"/>
      <c r="O477" s="10"/>
      <c r="P477" s="10"/>
      <c r="Q477" s="44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</row>
    <row r="478" spans="1:33" ht="1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K478" s="10"/>
      <c r="L478" s="10"/>
      <c r="M478" s="10"/>
      <c r="N478" s="10"/>
      <c r="O478" s="10"/>
      <c r="P478" s="10"/>
      <c r="Q478" s="44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</row>
    <row r="479" spans="1:33" ht="1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K479" s="10"/>
      <c r="L479" s="10"/>
      <c r="M479" s="10"/>
      <c r="N479" s="10"/>
      <c r="O479" s="10"/>
      <c r="P479" s="10"/>
      <c r="Q479" s="44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</row>
    <row r="480" spans="1:33" ht="1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K480" s="10"/>
      <c r="L480" s="10"/>
      <c r="M480" s="10"/>
      <c r="N480" s="10"/>
      <c r="O480" s="10"/>
      <c r="P480" s="10"/>
      <c r="Q480" s="44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</row>
    <row r="481" spans="1:33" ht="1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K481" s="10"/>
      <c r="L481" s="10"/>
      <c r="M481" s="10"/>
      <c r="N481" s="10"/>
      <c r="O481" s="10"/>
      <c r="P481" s="10"/>
      <c r="Q481" s="44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</row>
    <row r="482" spans="1:33" ht="1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K482" s="10"/>
      <c r="L482" s="10"/>
      <c r="M482" s="10"/>
      <c r="N482" s="10"/>
      <c r="O482" s="10"/>
      <c r="P482" s="10"/>
      <c r="Q482" s="44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</row>
    <row r="483" spans="1:33" ht="1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K483" s="10"/>
      <c r="L483" s="10"/>
      <c r="M483" s="10"/>
      <c r="N483" s="10"/>
      <c r="O483" s="10"/>
      <c r="P483" s="10"/>
      <c r="Q483" s="44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</row>
    <row r="484" spans="1:33" ht="1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K484" s="10"/>
      <c r="L484" s="10"/>
      <c r="M484" s="10"/>
      <c r="N484" s="10"/>
      <c r="O484" s="10"/>
      <c r="P484" s="10"/>
      <c r="Q484" s="44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</row>
    <row r="485" spans="1:33" ht="1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K485" s="10"/>
      <c r="L485" s="10"/>
      <c r="M485" s="10"/>
      <c r="N485" s="10"/>
      <c r="O485" s="10"/>
      <c r="P485" s="10"/>
      <c r="Q485" s="44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</row>
    <row r="486" spans="1:33" ht="1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K486" s="10"/>
      <c r="L486" s="10"/>
      <c r="M486" s="10"/>
      <c r="N486" s="10"/>
      <c r="O486" s="10"/>
      <c r="P486" s="10"/>
      <c r="Q486" s="44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</row>
    <row r="487" spans="1:33" ht="1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K487" s="10"/>
      <c r="L487" s="10"/>
      <c r="M487" s="10"/>
      <c r="N487" s="10"/>
      <c r="O487" s="10"/>
      <c r="P487" s="10"/>
      <c r="Q487" s="44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</row>
    <row r="488" spans="1:33" ht="1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K488" s="10"/>
      <c r="L488" s="10"/>
      <c r="M488" s="10"/>
      <c r="N488" s="10"/>
      <c r="O488" s="10"/>
      <c r="P488" s="10"/>
      <c r="Q488" s="44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</row>
    <row r="489" spans="1:33" ht="1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K489" s="10"/>
      <c r="L489" s="10"/>
      <c r="M489" s="10"/>
      <c r="N489" s="10"/>
      <c r="O489" s="10"/>
      <c r="P489" s="10"/>
      <c r="Q489" s="44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</row>
  </sheetData>
  <sortState xmlns:xlrd2="http://schemas.microsoft.com/office/spreadsheetml/2017/richdata2" ref="B344:B354">
    <sortCondition ref="B344:B354"/>
  </sortState>
  <mergeCells count="3">
    <mergeCell ref="B282:B283"/>
    <mergeCell ref="D282:D283"/>
    <mergeCell ref="F282:F283"/>
  </mergeCells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73" max="16383" man="1"/>
    <brk id="106" max="16383" man="1"/>
    <brk id="133" max="16383" man="1"/>
    <brk id="239" max="16383" man="1"/>
    <brk id="337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31"/>
  <sheetViews>
    <sheetView zoomScaleNormal="100" zoomScalePageLayoutView="90" workbookViewId="0">
      <selection activeCell="F40" sqref="F40"/>
    </sheetView>
  </sheetViews>
  <sheetFormatPr baseColWidth="10" defaultColWidth="11.42578125" defaultRowHeight="15" x14ac:dyDescent="0.25"/>
  <cols>
    <col min="1" max="1" width="3.85546875" customWidth="1"/>
    <col min="2" max="2" width="33.5703125" customWidth="1"/>
    <col min="3" max="3" width="3.5703125" customWidth="1"/>
    <col min="4" max="4" width="29.5703125" customWidth="1"/>
    <col min="5" max="5" width="3.85546875" customWidth="1"/>
    <col min="6" max="6" width="35.85546875" customWidth="1"/>
    <col min="7" max="7" width="3.85546875" customWidth="1"/>
    <col min="8" max="8" width="23.42578125" customWidth="1"/>
    <col min="9" max="9" width="3.85546875" customWidth="1"/>
    <col min="10" max="10" width="26.140625" customWidth="1"/>
  </cols>
  <sheetData>
    <row r="2" spans="2:10" s="65" customFormat="1" ht="21" x14ac:dyDescent="0.35">
      <c r="B2" s="65" t="s">
        <v>419</v>
      </c>
      <c r="C2" s="66"/>
      <c r="D2" s="66">
        <f>B4+D4+F4</f>
        <v>32</v>
      </c>
      <c r="E2" s="65" t="s">
        <v>420</v>
      </c>
    </row>
    <row r="3" spans="2:10" x14ac:dyDescent="0.25">
      <c r="J3" s="2"/>
    </row>
    <row r="4" spans="2:10" x14ac:dyDescent="0.25">
      <c r="B4" s="5">
        <f>COUNTA(B6:B17)</f>
        <v>12</v>
      </c>
      <c r="C4" s="5"/>
      <c r="D4" s="5">
        <f>COUNTA(D6:D17)</f>
        <v>11</v>
      </c>
      <c r="E4" s="5"/>
      <c r="F4" s="5">
        <f>COUNTA(F6:F17)</f>
        <v>9</v>
      </c>
    </row>
    <row r="5" spans="2:10" x14ac:dyDescent="0.25">
      <c r="B5" s="72" t="s">
        <v>421</v>
      </c>
      <c r="D5" s="68" t="s">
        <v>422</v>
      </c>
      <c r="F5" s="68" t="s">
        <v>423</v>
      </c>
    </row>
    <row r="6" spans="2:10" x14ac:dyDescent="0.25">
      <c r="B6" s="1" t="s">
        <v>424</v>
      </c>
      <c r="D6" s="142" t="s">
        <v>425</v>
      </c>
      <c r="F6" s="20" t="s">
        <v>87</v>
      </c>
    </row>
    <row r="7" spans="2:10" x14ac:dyDescent="0.25">
      <c r="B7" s="1" t="s">
        <v>172</v>
      </c>
      <c r="D7" s="1" t="s">
        <v>158</v>
      </c>
      <c r="F7" s="20" t="s">
        <v>24</v>
      </c>
    </row>
    <row r="8" spans="2:10" x14ac:dyDescent="0.25">
      <c r="B8" s="1" t="s">
        <v>427</v>
      </c>
      <c r="D8" s="140" t="s">
        <v>167</v>
      </c>
      <c r="F8" s="20" t="s">
        <v>94</v>
      </c>
    </row>
    <row r="9" spans="2:10" x14ac:dyDescent="0.25">
      <c r="B9" s="1" t="s">
        <v>190</v>
      </c>
      <c r="D9" s="142" t="s">
        <v>117</v>
      </c>
      <c r="F9" s="20" t="s">
        <v>429</v>
      </c>
    </row>
    <row r="10" spans="2:10" x14ac:dyDescent="0.25">
      <c r="B10" s="1" t="s">
        <v>78</v>
      </c>
      <c r="D10" s="1" t="s">
        <v>428</v>
      </c>
      <c r="F10" s="20" t="s">
        <v>329</v>
      </c>
    </row>
    <row r="11" spans="2:10" x14ac:dyDescent="0.25">
      <c r="B11" s="1" t="s">
        <v>430</v>
      </c>
      <c r="D11" s="1" t="s">
        <v>102</v>
      </c>
      <c r="F11" s="1" t="s">
        <v>184</v>
      </c>
    </row>
    <row r="12" spans="2:10" x14ac:dyDescent="0.25">
      <c r="B12" s="139" t="s">
        <v>431</v>
      </c>
      <c r="D12" s="1" t="s">
        <v>99</v>
      </c>
      <c r="F12" s="127" t="s">
        <v>161</v>
      </c>
    </row>
    <row r="13" spans="2:10" x14ac:dyDescent="0.25">
      <c r="B13" s="140" t="s">
        <v>432</v>
      </c>
      <c r="D13" s="1" t="s">
        <v>230</v>
      </c>
      <c r="F13" s="20" t="s">
        <v>68</v>
      </c>
    </row>
    <row r="14" spans="2:10" x14ac:dyDescent="0.25">
      <c r="B14" s="139" t="s">
        <v>20</v>
      </c>
      <c r="D14" s="20" t="s">
        <v>192</v>
      </c>
      <c r="F14" s="20" t="s">
        <v>426</v>
      </c>
    </row>
    <row r="15" spans="2:10" x14ac:dyDescent="0.25">
      <c r="B15" s="139" t="s">
        <v>433</v>
      </c>
      <c r="D15" s="33" t="s">
        <v>434</v>
      </c>
      <c r="F15" s="1"/>
    </row>
    <row r="16" spans="2:10" x14ac:dyDescent="0.25">
      <c r="B16" s="1" t="s">
        <v>123</v>
      </c>
      <c r="D16" s="1" t="s">
        <v>127</v>
      </c>
      <c r="F16" s="20"/>
    </row>
    <row r="17" spans="2:10" x14ac:dyDescent="0.25">
      <c r="B17" s="1" t="s">
        <v>14</v>
      </c>
      <c r="D17" s="1"/>
      <c r="F17" s="1"/>
    </row>
    <row r="18" spans="2:10" x14ac:dyDescent="0.25">
      <c r="B18" s="1"/>
      <c r="D18" s="1"/>
      <c r="F18" s="84" t="str">
        <f>F4&amp;" lag - Dobbel serie"</f>
        <v>9 lag - Dobbel serie</v>
      </c>
    </row>
    <row r="19" spans="2:10" x14ac:dyDescent="0.25">
      <c r="B19" s="1"/>
      <c r="D19" s="1"/>
      <c r="F19" s="73" t="str">
        <f>(F4-1)*2&amp;" kamper"</f>
        <v>16 kamper</v>
      </c>
    </row>
    <row r="20" spans="2:10" x14ac:dyDescent="0.25">
      <c r="B20" s="81" t="str">
        <f>B4&amp;" lag - Dobbel serie"</f>
        <v>12 lag - Dobbel serie</v>
      </c>
      <c r="D20" s="81" t="str">
        <f>D4&amp;" lag - Dobbel serie"</f>
        <v>11 lag - Dobbel serie</v>
      </c>
    </row>
    <row r="21" spans="2:10" x14ac:dyDescent="0.25">
      <c r="B21" s="73" t="str">
        <f>(B4-1)*2&amp;" kamper"</f>
        <v>22 kamper</v>
      </c>
      <c r="D21" s="73" t="str">
        <f>(D4-1)*2&amp;" kamper"</f>
        <v>20 kamper</v>
      </c>
    </row>
    <row r="24" spans="2:10" x14ac:dyDescent="0.25">
      <c r="B24" s="145"/>
    </row>
    <row r="25" spans="2:10" s="229" customFormat="1" ht="32.25" customHeight="1" x14ac:dyDescent="0.25">
      <c r="B25" s="230"/>
    </row>
    <row r="26" spans="2:10" x14ac:dyDescent="0.25">
      <c r="D26" s="13"/>
    </row>
    <row r="28" spans="2:10" x14ac:dyDescent="0.25">
      <c r="B28" s="14"/>
      <c r="D28" s="141"/>
      <c r="J28" s="143"/>
    </row>
    <row r="29" spans="2:10" x14ac:dyDescent="0.25">
      <c r="B29" s="14"/>
    </row>
    <row r="30" spans="2:10" x14ac:dyDescent="0.25">
      <c r="J30" s="2"/>
    </row>
    <row r="31" spans="2:10" x14ac:dyDescent="0.25">
      <c r="D31" s="143"/>
    </row>
  </sheetData>
  <sortState xmlns:xlrd2="http://schemas.microsoft.com/office/spreadsheetml/2017/richdata2" ref="F6:F17">
    <sortCondition ref="F6:F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37"/>
  <sheetViews>
    <sheetView workbookViewId="0">
      <selection activeCell="F34" sqref="F34:F35"/>
    </sheetView>
  </sheetViews>
  <sheetFormatPr baseColWidth="10" defaultColWidth="11.42578125" defaultRowHeight="15" x14ac:dyDescent="0.25"/>
  <cols>
    <col min="1" max="1" width="4.5703125" customWidth="1"/>
    <col min="2" max="2" width="26.140625" customWidth="1"/>
    <col min="3" max="3" width="6.7109375" customWidth="1"/>
    <col min="4" max="4" width="30.140625" customWidth="1"/>
    <col min="5" max="5" width="6.85546875" customWidth="1"/>
    <col min="6" max="6" width="29.140625" customWidth="1"/>
    <col min="7" max="7" width="6.7109375" customWidth="1"/>
    <col min="8" max="8" width="29" customWidth="1"/>
    <col min="9" max="9" width="6.85546875" customWidth="1"/>
    <col min="10" max="10" width="22.5703125" customWidth="1"/>
    <col min="11" max="11" width="7.28515625" customWidth="1"/>
    <col min="12" max="12" width="23.140625" customWidth="1"/>
    <col min="13" max="13" width="7.140625" customWidth="1"/>
    <col min="14" max="14" width="25.5703125" customWidth="1"/>
    <col min="16" max="16" width="19.42578125" customWidth="1"/>
    <col min="18" max="18" width="22.42578125" customWidth="1"/>
  </cols>
  <sheetData>
    <row r="2" spans="1:19" ht="21" x14ac:dyDescent="0.35">
      <c r="A2" s="65"/>
      <c r="B2" s="65" t="s">
        <v>435</v>
      </c>
      <c r="C2" s="66"/>
      <c r="D2" s="66">
        <f>B5+D5+F5+H5+J5+L5+N5</f>
        <v>76</v>
      </c>
      <c r="E2" s="65" t="s">
        <v>420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4" spans="1:19" x14ac:dyDescent="0.25">
      <c r="H4" s="2"/>
      <c r="L4" s="2"/>
      <c r="N4" s="2"/>
    </row>
    <row r="5" spans="1:19" x14ac:dyDescent="0.25">
      <c r="B5" s="5">
        <f>COUNTA(B7:B18)</f>
        <v>12</v>
      </c>
      <c r="C5" s="5"/>
      <c r="D5" s="5">
        <f>COUNTA(D7:D19)</f>
        <v>13</v>
      </c>
      <c r="E5" s="5"/>
      <c r="F5" s="5">
        <f>COUNTA(F7:F19)</f>
        <v>10</v>
      </c>
      <c r="H5" s="5">
        <f>COUNTA(H7:H18)</f>
        <v>10</v>
      </c>
      <c r="J5" s="5">
        <f>COUNTA(J7:J16)</f>
        <v>10</v>
      </c>
      <c r="L5" s="5">
        <f>COUNTA(L7:L17)</f>
        <v>11</v>
      </c>
      <c r="N5" s="5">
        <f>COUNTA(N7:N16)</f>
        <v>10</v>
      </c>
    </row>
    <row r="6" spans="1:19" x14ac:dyDescent="0.25">
      <c r="B6" s="68" t="s">
        <v>436</v>
      </c>
      <c r="D6" s="68" t="s">
        <v>437</v>
      </c>
      <c r="F6" s="68" t="s">
        <v>438</v>
      </c>
      <c r="H6" s="72" t="s">
        <v>439</v>
      </c>
      <c r="J6" s="72" t="s">
        <v>440</v>
      </c>
      <c r="L6" s="68" t="s">
        <v>441</v>
      </c>
      <c r="N6" s="68" t="s">
        <v>441</v>
      </c>
    </row>
    <row r="7" spans="1:19" x14ac:dyDescent="0.25">
      <c r="B7" s="1" t="s">
        <v>184</v>
      </c>
      <c r="D7" s="49" t="s">
        <v>74</v>
      </c>
      <c r="F7" s="1" t="s">
        <v>58</v>
      </c>
      <c r="H7" s="144" t="s">
        <v>242</v>
      </c>
      <c r="J7" s="49" t="s">
        <v>225</v>
      </c>
      <c r="L7" s="20" t="s">
        <v>80</v>
      </c>
      <c r="N7" s="20" t="s">
        <v>283</v>
      </c>
    </row>
    <row r="8" spans="1:19" x14ac:dyDescent="0.25">
      <c r="B8" s="1" t="s">
        <v>111</v>
      </c>
      <c r="D8" s="49" t="s">
        <v>14</v>
      </c>
      <c r="F8" s="1" t="s">
        <v>57</v>
      </c>
      <c r="H8" s="144" t="s">
        <v>157</v>
      </c>
      <c r="J8" s="227" t="s">
        <v>449</v>
      </c>
      <c r="L8" s="20" t="s">
        <v>75</v>
      </c>
      <c r="N8" s="20" t="s">
        <v>81</v>
      </c>
    </row>
    <row r="9" spans="1:19" x14ac:dyDescent="0.25">
      <c r="B9" s="140" t="s">
        <v>442</v>
      </c>
      <c r="D9" s="144" t="s">
        <v>446</v>
      </c>
      <c r="F9" s="1" t="s">
        <v>213</v>
      </c>
      <c r="H9" s="49" t="s">
        <v>21</v>
      </c>
      <c r="J9" s="114" t="s">
        <v>444</v>
      </c>
      <c r="L9" s="144" t="s">
        <v>464</v>
      </c>
      <c r="N9" s="20" t="s">
        <v>83</v>
      </c>
    </row>
    <row r="10" spans="1:19" x14ac:dyDescent="0.25">
      <c r="B10" s="1" t="s">
        <v>456</v>
      </c>
      <c r="D10" s="144" t="s">
        <v>13</v>
      </c>
      <c r="F10" s="1" t="s">
        <v>64</v>
      </c>
      <c r="H10" s="1" t="s">
        <v>117</v>
      </c>
      <c r="J10" s="33" t="s">
        <v>292</v>
      </c>
      <c r="L10" s="1" t="s">
        <v>455</v>
      </c>
      <c r="N10" s="20" t="s">
        <v>300</v>
      </c>
    </row>
    <row r="11" spans="1:19" x14ac:dyDescent="0.25">
      <c r="B11" s="1" t="s">
        <v>165</v>
      </c>
      <c r="D11" s="49" t="s">
        <v>457</v>
      </c>
      <c r="F11" s="1" t="s">
        <v>447</v>
      </c>
      <c r="H11" s="140" t="s">
        <v>425</v>
      </c>
      <c r="J11" s="20" t="s">
        <v>87</v>
      </c>
      <c r="L11" s="20" t="s">
        <v>37</v>
      </c>
      <c r="N11" s="20" t="s">
        <v>303</v>
      </c>
    </row>
    <row r="12" spans="1:19" x14ac:dyDescent="0.25">
      <c r="B12" s="1" t="s">
        <v>140</v>
      </c>
      <c r="D12" s="49" t="s">
        <v>453</v>
      </c>
      <c r="F12" s="1" t="s">
        <v>190</v>
      </c>
      <c r="H12" s="49" t="s">
        <v>452</v>
      </c>
      <c r="J12" s="142" t="s">
        <v>426</v>
      </c>
      <c r="L12" s="20" t="s">
        <v>290</v>
      </c>
      <c r="N12" s="20" t="s">
        <v>321</v>
      </c>
    </row>
    <row r="13" spans="1:19" x14ac:dyDescent="0.25">
      <c r="B13" s="1" t="s">
        <v>123</v>
      </c>
      <c r="D13" s="144" t="s">
        <v>448</v>
      </c>
      <c r="F13" s="1" t="s">
        <v>59</v>
      </c>
      <c r="H13" s="114" t="s">
        <v>434</v>
      </c>
      <c r="J13" s="49" t="s">
        <v>291</v>
      </c>
      <c r="L13" s="20" t="s">
        <v>192</v>
      </c>
      <c r="N13" s="20" t="s">
        <v>30</v>
      </c>
    </row>
    <row r="14" spans="1:19" x14ac:dyDescent="0.25">
      <c r="B14" s="1" t="s">
        <v>430</v>
      </c>
      <c r="D14" s="114" t="s">
        <v>82</v>
      </c>
      <c r="F14" s="37" t="s">
        <v>417</v>
      </c>
      <c r="H14" s="1" t="s">
        <v>443</v>
      </c>
      <c r="J14" s="1" t="s">
        <v>97</v>
      </c>
      <c r="L14" s="1" t="s">
        <v>450</v>
      </c>
      <c r="N14" s="20" t="s">
        <v>252</v>
      </c>
    </row>
    <row r="15" spans="1:19" x14ac:dyDescent="0.25">
      <c r="B15" s="1" t="s">
        <v>167</v>
      </c>
      <c r="D15" s="140" t="s">
        <v>88</v>
      </c>
      <c r="F15" s="1" t="s">
        <v>65</v>
      </c>
      <c r="H15" s="1" t="s">
        <v>454</v>
      </c>
      <c r="J15" s="226" t="s">
        <v>145</v>
      </c>
      <c r="L15" s="1" t="s">
        <v>445</v>
      </c>
      <c r="N15" s="20" t="s">
        <v>47</v>
      </c>
    </row>
    <row r="16" spans="1:19" x14ac:dyDescent="0.25">
      <c r="B16" s="1" t="s">
        <v>172</v>
      </c>
      <c r="D16" s="49" t="s">
        <v>451</v>
      </c>
      <c r="F16" s="1" t="s">
        <v>66</v>
      </c>
      <c r="H16" s="1" t="s">
        <v>429</v>
      </c>
      <c r="J16" s="1" t="s">
        <v>130</v>
      </c>
      <c r="L16" s="20" t="s">
        <v>248</v>
      </c>
      <c r="N16" s="165" t="s">
        <v>329</v>
      </c>
    </row>
    <row r="17" spans="2:14" x14ac:dyDescent="0.25">
      <c r="B17" s="1" t="s">
        <v>128</v>
      </c>
      <c r="D17" s="1" t="s">
        <v>94</v>
      </c>
      <c r="F17" s="1"/>
      <c r="H17" s="115"/>
      <c r="J17" s="1"/>
      <c r="L17" s="20" t="s">
        <v>219</v>
      </c>
      <c r="N17" s="1"/>
    </row>
    <row r="18" spans="2:14" x14ac:dyDescent="0.25">
      <c r="B18" s="1" t="s">
        <v>98</v>
      </c>
      <c r="D18" s="1" t="s">
        <v>171</v>
      </c>
      <c r="F18" s="112"/>
      <c r="H18" s="1"/>
      <c r="J18" s="1"/>
      <c r="L18" s="84" t="str">
        <f>L5&amp;" lag - Dobbel serie"</f>
        <v>11 lag - Dobbel serie</v>
      </c>
      <c r="N18" s="135" t="str">
        <f>N5&amp;" lag - Dobbel serie"</f>
        <v>10 lag - Dobbel serie</v>
      </c>
    </row>
    <row r="19" spans="2:14" x14ac:dyDescent="0.25">
      <c r="B19" s="81" t="str">
        <f>B5&amp;" lag - Dobbel serie"</f>
        <v>12 lag - Dobbel serie</v>
      </c>
      <c r="D19" s="112" t="s">
        <v>99</v>
      </c>
      <c r="F19" s="49"/>
      <c r="H19" s="1"/>
      <c r="J19" s="1"/>
      <c r="L19" s="73" t="str">
        <f>(L5-1)*2&amp;" kamper"</f>
        <v>20 kamper</v>
      </c>
      <c r="N19" s="73" t="str">
        <f>(N5-1)*2&amp;" kamper"</f>
        <v>18 kamper</v>
      </c>
    </row>
    <row r="20" spans="2:14" ht="19.5" customHeight="1" x14ac:dyDescent="0.25">
      <c r="B20" s="73" t="str">
        <f>(B5-1)*2&amp;" kamper"</f>
        <v>22 kamper</v>
      </c>
      <c r="D20" s="72" t="str">
        <f>D5&amp;" lag - Dobbel serie"</f>
        <v>13 lag - Dobbel serie</v>
      </c>
      <c r="F20" s="72" t="str">
        <f>F5&amp;" lag - Dobbel serie"</f>
        <v>10 lag - Dobbel serie</v>
      </c>
      <c r="H20" s="135" t="str">
        <f>H5&amp;" lag - Dobbel serie"</f>
        <v>10 lag - Dobbel serie</v>
      </c>
      <c r="J20" s="135" t="str">
        <f>J5&amp;" lag - Dobbel serie"</f>
        <v>10 lag - Dobbel serie</v>
      </c>
    </row>
    <row r="21" spans="2:14" x14ac:dyDescent="0.25">
      <c r="D21" s="73" t="str">
        <f>(D5-1)*2&amp;" kamper"</f>
        <v>24 kamper</v>
      </c>
      <c r="F21" s="73" t="str">
        <f>(F5-1)*2&amp;" kamper"</f>
        <v>18 kamper</v>
      </c>
      <c r="H21" s="73" t="str">
        <f>(H5-1)*2&amp;" kamper"</f>
        <v>18 kamper</v>
      </c>
      <c r="J21" s="73" t="str">
        <f>(J5-1)*2&amp;" kamper"</f>
        <v>18 kamper</v>
      </c>
    </row>
    <row r="25" spans="2:14" x14ac:dyDescent="0.25">
      <c r="B25" s="145"/>
      <c r="F25" s="18"/>
    </row>
    <row r="26" spans="2:14" s="229" customFormat="1" ht="30.75" customHeight="1" x14ac:dyDescent="0.25">
      <c r="B26" s="228"/>
    </row>
    <row r="27" spans="2:14" x14ac:dyDescent="0.25">
      <c r="B27" s="147"/>
      <c r="D27" s="141"/>
      <c r="J27" s="14"/>
    </row>
    <row r="28" spans="2:14" x14ac:dyDescent="0.25">
      <c r="B28" s="141"/>
      <c r="D28" s="14"/>
      <c r="H28" s="143"/>
    </row>
    <row r="29" spans="2:14" x14ac:dyDescent="0.25">
      <c r="B29" s="146"/>
      <c r="D29" s="147"/>
    </row>
    <row r="30" spans="2:14" x14ac:dyDescent="0.25">
      <c r="B30" s="148"/>
      <c r="D30" s="147"/>
      <c r="L30" s="143"/>
    </row>
    <row r="31" spans="2:14" x14ac:dyDescent="0.25">
      <c r="F31" s="18"/>
      <c r="J31" s="143"/>
    </row>
    <row r="35" spans="14:14" x14ac:dyDescent="0.25">
      <c r="N35" s="149"/>
    </row>
    <row r="36" spans="14:14" x14ac:dyDescent="0.25">
      <c r="N36" s="149"/>
    </row>
    <row r="37" spans="14:14" x14ac:dyDescent="0.25">
      <c r="N37" s="143"/>
    </row>
  </sheetData>
  <sortState xmlns:xlrd2="http://schemas.microsoft.com/office/spreadsheetml/2017/richdata2" ref="N7:N16">
    <sortCondition ref="N7:N1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9" ma:contentTypeDescription="Opprett et nytt dokument." ma:contentTypeScope="" ma:versionID="523562b4aa4927ddfe0d0758d292d4ab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cde17078b0741758b51fc148bcf3790d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6BE4A-5A0B-4172-A58F-76BA24E1D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schemas.microsoft.com/office/2006/documentManagement/types"/>
    <ds:schemaRef ds:uri="http://schemas.openxmlformats.org/package/2006/metadata/core-properties"/>
    <ds:schemaRef ds:uri="9e538389-cabc-4d4e-918a-8beb7ac0ecaa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c78afa1b-15c1-4fee-8666-b795360a0935"/>
    <ds:schemaRef ds:uri="bcae501f-39b9-4ba6-8240-41d280134e3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Voldsund, Lisbeth Adolfsen</cp:lastModifiedBy>
  <cp:revision/>
  <dcterms:created xsi:type="dcterms:W3CDTF">2016-05-07T08:28:12Z</dcterms:created>
  <dcterms:modified xsi:type="dcterms:W3CDTF">2025-05-19T10:35:51Z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