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/>
  <mc:AlternateContent xmlns:mc="http://schemas.openxmlformats.org/markup-compatibility/2006">
    <mc:Choice Requires="x15">
      <x15ac:absPath xmlns:x15ac="http://schemas.microsoft.com/office/spreadsheetml/2010/11/ac" url="C:\Users\chrull\Desktop\"/>
    </mc:Choice>
  </mc:AlternateContent>
  <xr:revisionPtr revIDLastSave="0" documentId="8_{D3269F65-95B3-4A9E-AEE6-A9B1B38E1AF0}" xr6:coauthVersionLast="47" xr6:coauthVersionMax="47" xr10:uidLastSave="{00000000-0000-0000-0000-000000000000}"/>
  <bookViews>
    <workbookView xWindow="-120" yWindow="-120" windowWidth="29040" windowHeight="15840" firstSheet="1" activeTab="2" xr2:uid="{00000000-000D-0000-FFFF-FFFF00000000}"/>
  </bookViews>
  <sheets>
    <sheet name="HU" sheetId="6" state="hidden" r:id="rId1"/>
    <sheet name="Jenter" sheetId="2" r:id="rId2"/>
    <sheet name="Gutter" sheetId="3" r:id="rId3"/>
  </sheets>
  <definedNames>
    <definedName name="_xlnm._FilterDatabase" localSheetId="1" hidden="1">Jenter!$L$189:$L$195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65" i="2" l="1"/>
  <c r="A41" i="3"/>
  <c r="C221" i="3"/>
  <c r="C222" i="3"/>
  <c r="E200" i="3"/>
  <c r="E201" i="3"/>
  <c r="F229" i="2"/>
  <c r="F245" i="2" s="1"/>
  <c r="D3" i="2"/>
  <c r="B3" i="2"/>
  <c r="F35" i="2"/>
  <c r="D35" i="2"/>
  <c r="F3" i="2"/>
  <c r="E78" i="3"/>
  <c r="A200" i="3"/>
  <c r="A201" i="3"/>
  <c r="C201" i="3"/>
  <c r="C200" i="3"/>
  <c r="G200" i="3"/>
  <c r="G201" i="3"/>
  <c r="C157" i="3"/>
  <c r="C156" i="3"/>
  <c r="N126" i="2"/>
  <c r="N140" i="2" s="1"/>
  <c r="L126" i="2"/>
  <c r="L140" i="2" s="1"/>
  <c r="L290" i="2"/>
  <c r="L291" i="2"/>
  <c r="J276" i="2"/>
  <c r="J291" i="2" s="1"/>
  <c r="D290" i="2"/>
  <c r="G162" i="3"/>
  <c r="G173" i="3" s="1"/>
  <c r="G138" i="3"/>
  <c r="G150" i="3" s="1"/>
  <c r="A156" i="3"/>
  <c r="I138" i="3"/>
  <c r="I149" i="3" s="1"/>
  <c r="H211" i="2"/>
  <c r="F211" i="2"/>
  <c r="N180" i="2"/>
  <c r="N181" i="2"/>
  <c r="J169" i="2"/>
  <c r="J186" i="2" s="1"/>
  <c r="H169" i="2"/>
  <c r="H180" i="2" s="1"/>
  <c r="F169" i="2"/>
  <c r="F180" i="2" s="1"/>
  <c r="J115" i="2"/>
  <c r="D169" i="2"/>
  <c r="H126" i="2"/>
  <c r="H140" i="2" s="1"/>
  <c r="E162" i="3"/>
  <c r="E177" i="3" s="1"/>
  <c r="E178" i="3" l="1"/>
  <c r="I150" i="3"/>
  <c r="F181" i="2"/>
  <c r="F246" i="2"/>
  <c r="G172" i="3"/>
  <c r="G149" i="3"/>
  <c r="H181" i="2"/>
  <c r="J292" i="2"/>
  <c r="H224" i="2"/>
  <c r="H223" i="2"/>
  <c r="J185" i="2"/>
  <c r="E41" i="3" l="1"/>
  <c r="E3" i="3"/>
  <c r="C3" i="3"/>
  <c r="A3" i="3"/>
  <c r="H98" i="2"/>
  <c r="F98" i="2"/>
  <c r="D98" i="2"/>
  <c r="B98" i="2"/>
  <c r="F65" i="2"/>
  <c r="H35" i="2"/>
  <c r="B35" i="2"/>
  <c r="J136" i="2"/>
  <c r="H65" i="2"/>
  <c r="J35" i="2"/>
  <c r="F303" i="2"/>
  <c r="A226" i="3"/>
  <c r="A242" i="3" s="1"/>
  <c r="G207" i="3"/>
  <c r="G219" i="3" s="1"/>
  <c r="E207" i="3"/>
  <c r="C78" i="3"/>
  <c r="E219" i="3" l="1"/>
  <c r="E220" i="3"/>
  <c r="D33" i="2"/>
  <c r="D124" i="2"/>
  <c r="A241" i="3"/>
  <c r="G220" i="3"/>
  <c r="T321" i="2"/>
  <c r="T320" i="2"/>
  <c r="Z321" i="2"/>
  <c r="Z320" i="2"/>
  <c r="X321" i="2" l="1"/>
  <c r="X320" i="2"/>
  <c r="E111" i="3"/>
  <c r="A111" i="3"/>
  <c r="G41" i="3"/>
  <c r="C184" i="3"/>
  <c r="C41" i="3"/>
  <c r="V320" i="2"/>
  <c r="V321" i="2"/>
  <c r="B290" i="2"/>
  <c r="H276" i="2"/>
  <c r="D252" i="2" s="1"/>
  <c r="B169" i="2"/>
  <c r="E138" i="3" l="1"/>
  <c r="F300" i="2"/>
  <c r="F223" i="2"/>
  <c r="A157" i="3"/>
  <c r="E153" i="3" l="1"/>
  <c r="C136" i="3"/>
  <c r="B328" i="2"/>
  <c r="B327" i="2"/>
  <c r="C111" i="3" l="1"/>
  <c r="H3" i="2"/>
  <c r="L169" i="2" l="1"/>
  <c r="L180" i="2" l="1"/>
  <c r="L181" i="2"/>
  <c r="B211" i="2"/>
  <c r="D211" i="2"/>
  <c r="D226" i="2" s="1"/>
  <c r="D268" i="2"/>
  <c r="B268" i="2"/>
  <c r="B226" i="2" l="1"/>
  <c r="B225" i="2"/>
  <c r="D225" i="2"/>
  <c r="D1" i="2" l="1"/>
  <c r="D96" i="2" l="1"/>
  <c r="B29" i="2"/>
  <c r="B185" i="2" l="1"/>
  <c r="B184" i="2"/>
  <c r="D184" i="2"/>
  <c r="D185" i="2"/>
  <c r="C162" i="3"/>
  <c r="C178" i="3" l="1"/>
  <c r="C177" i="3"/>
  <c r="C108" i="3"/>
  <c r="A162" i="3" l="1"/>
  <c r="C160" i="3" s="1"/>
  <c r="H188" i="2"/>
  <c r="F188" i="2"/>
  <c r="A177" i="3" l="1"/>
  <c r="A178" i="3"/>
  <c r="H204" i="2"/>
  <c r="H205" i="2"/>
  <c r="A78" i="3"/>
  <c r="D229" i="2"/>
  <c r="D246" i="2" s="1"/>
  <c r="B229" i="2"/>
  <c r="A207" i="3"/>
  <c r="C204" i="3" s="1"/>
  <c r="J65" i="2"/>
  <c r="F92" i="2" s="1"/>
  <c r="D88" i="2"/>
  <c r="B65" i="2"/>
  <c r="B332" i="2"/>
  <c r="B341" i="2" s="1"/>
  <c r="B188" i="2"/>
  <c r="D188" i="2"/>
  <c r="D204" i="2" s="1"/>
  <c r="F204" i="2"/>
  <c r="D4" i="6"/>
  <c r="D14" i="6"/>
  <c r="B4" i="6"/>
  <c r="B14" i="6"/>
  <c r="D63" i="2" l="1"/>
  <c r="D166" i="2"/>
  <c r="E224" i="3"/>
  <c r="B205" i="2"/>
  <c r="B246" i="2"/>
  <c r="B88" i="2"/>
  <c r="A104" i="3"/>
  <c r="A220" i="3"/>
  <c r="D319" i="2"/>
  <c r="D318" i="2"/>
  <c r="D205" i="2"/>
  <c r="O224" i="3"/>
  <c r="B204" i="2"/>
  <c r="B342" i="2"/>
  <c r="F205" i="2"/>
  <c r="A221" i="3"/>
  <c r="B245" i="2"/>
  <c r="D245" i="2"/>
  <c r="H26" i="2" l="1"/>
  <c r="H285" i="2" l="1"/>
  <c r="H286" i="2"/>
  <c r="C76" i="3"/>
  <c r="C97" i="3"/>
  <c r="D56" i="2" l="1"/>
  <c r="F57" i="2"/>
  <c r="H88" i="2"/>
  <c r="A21" i="3"/>
  <c r="C21" i="3"/>
  <c r="D209" i="2"/>
  <c r="H236" i="2"/>
  <c r="H237" i="2"/>
  <c r="A61" i="3"/>
  <c r="C39" i="3"/>
</calcChain>
</file>

<file path=xl/sharedStrings.xml><?xml version="1.0" encoding="utf-8"?>
<sst xmlns="http://schemas.openxmlformats.org/spreadsheetml/2006/main" count="1328" uniqueCount="507">
  <si>
    <t>Gullserien (HU)</t>
  </si>
  <si>
    <t>Gullerien 01</t>
  </si>
  <si>
    <t>Gullerien 02</t>
  </si>
  <si>
    <t>Rundespill</t>
  </si>
  <si>
    <t>Ulik kampavvikling fra runde til runde</t>
  </si>
  <si>
    <t>Gneist 2</t>
  </si>
  <si>
    <t>Os</t>
  </si>
  <si>
    <t>Skjergard</t>
  </si>
  <si>
    <t>Årstad</t>
  </si>
  <si>
    <t>Åsane 2</t>
  </si>
  <si>
    <t>Solid</t>
  </si>
  <si>
    <t>Sotra 2</t>
  </si>
  <si>
    <t>Førde</t>
  </si>
  <si>
    <t>Askøy</t>
  </si>
  <si>
    <t>Nore Neset</t>
  </si>
  <si>
    <t xml:space="preserve">Fana </t>
  </si>
  <si>
    <t>Florø</t>
  </si>
  <si>
    <t>Fyllingen</t>
  </si>
  <si>
    <t>Sogndal</t>
  </si>
  <si>
    <t>Lindås</t>
  </si>
  <si>
    <t>Nore Neset 2</t>
  </si>
  <si>
    <t>Os 2</t>
  </si>
  <si>
    <t>Kalandseid</t>
  </si>
  <si>
    <t>Eidsvåg</t>
  </si>
  <si>
    <t>Vadmyra</t>
  </si>
  <si>
    <t>Askøy 3</t>
  </si>
  <si>
    <t>Sund handballklubb</t>
  </si>
  <si>
    <t>Sotra 3</t>
  </si>
  <si>
    <t>Odda</t>
  </si>
  <si>
    <t>Fitjar</t>
  </si>
  <si>
    <t>Nordre Holsnøy</t>
  </si>
  <si>
    <t>Osterøy</t>
  </si>
  <si>
    <t>Askøy 4</t>
  </si>
  <si>
    <t>Bjørnar</t>
  </si>
  <si>
    <t>18 kamper</t>
  </si>
  <si>
    <t>Jenter 9 år ØVD</t>
  </si>
  <si>
    <t>lag totalt i klassen</t>
  </si>
  <si>
    <t>Jenter 9 år ØVD A01 H</t>
  </si>
  <si>
    <t>Jenter 9 år ØVD A02 H</t>
  </si>
  <si>
    <t>Jenter 9 år ØVD A03 H</t>
  </si>
  <si>
    <t>Jenter 9 år  ØVD A05 SF</t>
  </si>
  <si>
    <t>Askøy Hvit</t>
  </si>
  <si>
    <t>Askøy Blå</t>
  </si>
  <si>
    <t>Askøy Grønn</t>
  </si>
  <si>
    <t>Askvoll/Holmedal</t>
  </si>
  <si>
    <t>Askøy Oransje</t>
  </si>
  <si>
    <t>Askøy Rød</t>
  </si>
  <si>
    <t>Askøy Gul</t>
  </si>
  <si>
    <t>Bjørn</t>
  </si>
  <si>
    <t>Bergen</t>
  </si>
  <si>
    <t>Askøy Svart</t>
  </si>
  <si>
    <t>Bjarg 4</t>
  </si>
  <si>
    <t>Breimsbygda</t>
  </si>
  <si>
    <t>Bergen 2</t>
  </si>
  <si>
    <t xml:space="preserve">Bjarg </t>
  </si>
  <si>
    <t>Bjarg 5</t>
  </si>
  <si>
    <t>Dale</t>
  </si>
  <si>
    <t>Bjørnar 1</t>
  </si>
  <si>
    <t>Bjarg 2</t>
  </si>
  <si>
    <t>Bjarg 6</t>
  </si>
  <si>
    <t>Eid</t>
  </si>
  <si>
    <t>Bjørnar 2</t>
  </si>
  <si>
    <t>Bjarg 3</t>
  </si>
  <si>
    <t>Fana 2</t>
  </si>
  <si>
    <t>Eid 2</t>
  </si>
  <si>
    <t>Bønes 1</t>
  </si>
  <si>
    <t>Fana 3</t>
  </si>
  <si>
    <t>Eikefjord IL - Handball</t>
  </si>
  <si>
    <t>Bønes 2</t>
  </si>
  <si>
    <t>IL Skjergard</t>
  </si>
  <si>
    <t xml:space="preserve">Gneist </t>
  </si>
  <si>
    <t xml:space="preserve">Eidsvåg </t>
  </si>
  <si>
    <t>IL Skjergard 2</t>
  </si>
  <si>
    <t>Gaular</t>
  </si>
  <si>
    <t>Flaktveit</t>
  </si>
  <si>
    <t>Kjøkkelvik Rosa</t>
  </si>
  <si>
    <t>Kringlebotn</t>
  </si>
  <si>
    <t>Høyang</t>
  </si>
  <si>
    <t>Flaktveit 2</t>
  </si>
  <si>
    <t>Kjøkkelvik Rød</t>
  </si>
  <si>
    <t>Kringlebotn 2</t>
  </si>
  <si>
    <t>Sandane</t>
  </si>
  <si>
    <t>Fyllingen 1</t>
  </si>
  <si>
    <t>Mathopen Perler</t>
  </si>
  <si>
    <t>Nore Neset 1</t>
  </si>
  <si>
    <t>Fyllingen Måne</t>
  </si>
  <si>
    <t>Nordre Fjell</t>
  </si>
  <si>
    <t>Sandane 2</t>
  </si>
  <si>
    <t>Os 1</t>
  </si>
  <si>
    <t>Sogndal 1</t>
  </si>
  <si>
    <t>Løv Ham 1</t>
  </si>
  <si>
    <t>Sotra 4</t>
  </si>
  <si>
    <t>Stord</t>
  </si>
  <si>
    <t>Sogndal 2</t>
  </si>
  <si>
    <t>Løv Ham 2</t>
  </si>
  <si>
    <t>Sund HK</t>
  </si>
  <si>
    <t>Stord 2</t>
  </si>
  <si>
    <t>Stryn</t>
  </si>
  <si>
    <t>Sædalen Dreamers</t>
  </si>
  <si>
    <t>Stord 3</t>
  </si>
  <si>
    <t>Nordre Holsnøy 2</t>
  </si>
  <si>
    <t>Sædalen Vipers</t>
  </si>
  <si>
    <t>Stord 4</t>
  </si>
  <si>
    <t>Sotra 1</t>
  </si>
  <si>
    <t>Søreide</t>
  </si>
  <si>
    <t>Søre Neset IL</t>
  </si>
  <si>
    <t>Søre Neset IL 2</t>
  </si>
  <si>
    <t>Tertnes 2</t>
  </si>
  <si>
    <t>Vadmyra 2</t>
  </si>
  <si>
    <t>Søreide 2</t>
  </si>
  <si>
    <t>Tertnes 4</t>
  </si>
  <si>
    <t>25 lag- aktivitetsserie</t>
  </si>
  <si>
    <t>Søreide 3</t>
  </si>
  <si>
    <t>Tertnes Blå 1</t>
  </si>
  <si>
    <t>14 kamper</t>
  </si>
  <si>
    <t xml:space="preserve">Øyglimt </t>
  </si>
  <si>
    <t>23 lag- aktivitetsserie</t>
  </si>
  <si>
    <t>Jenter 10 år</t>
  </si>
  <si>
    <t>Jenter 10 A01 H</t>
  </si>
  <si>
    <t>Jenter 10 A02 H</t>
  </si>
  <si>
    <t>Jenter 10 A03 H</t>
  </si>
  <si>
    <t>Jenter 10 A04 H</t>
  </si>
  <si>
    <t>Jenter 10 A05 SF</t>
  </si>
  <si>
    <t>Alvidra Tipp</t>
  </si>
  <si>
    <t>Bjarg 1</t>
  </si>
  <si>
    <t>Alvidra Topp</t>
  </si>
  <si>
    <t>Fana</t>
  </si>
  <si>
    <t>Fana 4</t>
  </si>
  <si>
    <t>Florø 2</t>
  </si>
  <si>
    <t>Gneist</t>
  </si>
  <si>
    <t>Gneist 3</t>
  </si>
  <si>
    <t>Bjørnar 3</t>
  </si>
  <si>
    <t>Gneist 4</t>
  </si>
  <si>
    <t>Dale 2</t>
  </si>
  <si>
    <t>Knarvik</t>
  </si>
  <si>
    <t>Bjørnar 4</t>
  </si>
  <si>
    <t xml:space="preserve">Eid </t>
  </si>
  <si>
    <t>Knarvik 2</t>
  </si>
  <si>
    <t xml:space="preserve">Bønes </t>
  </si>
  <si>
    <t>Kjøkkelvik</t>
  </si>
  <si>
    <t>Kalandseid 2</t>
  </si>
  <si>
    <t xml:space="preserve">Askvoll/Holmedal </t>
  </si>
  <si>
    <t>Mathopen Kuul</t>
  </si>
  <si>
    <t>Kvinnherad</t>
  </si>
  <si>
    <t xml:space="preserve">Eid 2 </t>
  </si>
  <si>
    <t>Lindås 2</t>
  </si>
  <si>
    <t>Bønes 3</t>
  </si>
  <si>
    <t>Mathopen Super</t>
  </si>
  <si>
    <t>Manger</t>
  </si>
  <si>
    <t>Jotun</t>
  </si>
  <si>
    <t>Manger IL 2</t>
  </si>
  <si>
    <t>Lyngbø</t>
  </si>
  <si>
    <t>Lyngbø 2</t>
  </si>
  <si>
    <t>Sotra 5</t>
  </si>
  <si>
    <t>Vik</t>
  </si>
  <si>
    <t>Vik IL 2</t>
  </si>
  <si>
    <t>Sandviken</t>
  </si>
  <si>
    <t>Syril</t>
  </si>
  <si>
    <t>Salhus</t>
  </si>
  <si>
    <t>Sædalen Blå</t>
  </si>
  <si>
    <t>Salhus 2</t>
  </si>
  <si>
    <t>Sotra 6</t>
  </si>
  <si>
    <t>Sædalen Gul</t>
  </si>
  <si>
    <t>Søre Neset Idrettslag</t>
  </si>
  <si>
    <t xml:space="preserve">Tertnes </t>
  </si>
  <si>
    <t>Sotra 7</t>
  </si>
  <si>
    <t>Sædalen Rød</t>
  </si>
  <si>
    <t>Søre Neset Idrettslag 2</t>
  </si>
  <si>
    <t>20 lag - aktivitetsserie</t>
  </si>
  <si>
    <t>17 lag - aktivitetsserie</t>
  </si>
  <si>
    <t>Åsane</t>
  </si>
  <si>
    <t>16 kamper</t>
  </si>
  <si>
    <t>23 lag - aktivitetsserie</t>
  </si>
  <si>
    <t>Jenter 11 år</t>
  </si>
  <si>
    <t>Jenter 11 A01 H</t>
  </si>
  <si>
    <t>Jenter 11 A02 H</t>
  </si>
  <si>
    <t>Jenter 11 B01 H</t>
  </si>
  <si>
    <t>Jenter 11 A04 SF</t>
  </si>
  <si>
    <t xml:space="preserve">Os </t>
  </si>
  <si>
    <t>Bjarg 7</t>
  </si>
  <si>
    <t>Bønes</t>
  </si>
  <si>
    <t>Bjarg</t>
  </si>
  <si>
    <t xml:space="preserve">Eikefjord </t>
  </si>
  <si>
    <t>Eikefjord  2</t>
  </si>
  <si>
    <t>Florø 3</t>
  </si>
  <si>
    <t>Løv-Ham</t>
  </si>
  <si>
    <t>Lyngbø 3</t>
  </si>
  <si>
    <t>Løv-Ham 2</t>
  </si>
  <si>
    <t>Lysekloster</t>
  </si>
  <si>
    <t>Mathopen Kul</t>
  </si>
  <si>
    <t>Hyllestad Idrettslag</t>
  </si>
  <si>
    <t>Sandviken 2</t>
  </si>
  <si>
    <t>Sotra</t>
  </si>
  <si>
    <t xml:space="preserve">Odda </t>
  </si>
  <si>
    <t>Sædalen</t>
  </si>
  <si>
    <t>Søre Neset Il</t>
  </si>
  <si>
    <t>Salhus ©</t>
  </si>
  <si>
    <t xml:space="preserve">Sogndal </t>
  </si>
  <si>
    <t>Søre Neset Il 2</t>
  </si>
  <si>
    <t>Tertnes 3</t>
  </si>
  <si>
    <t>Viking 2</t>
  </si>
  <si>
    <t>Sædalen 2</t>
  </si>
  <si>
    <t>Viking TIF</t>
  </si>
  <si>
    <t>Tertnes</t>
  </si>
  <si>
    <t>13 kamper</t>
  </si>
  <si>
    <t>Jenter 12 år</t>
  </si>
  <si>
    <t>Jenter 12 A01 H</t>
  </si>
  <si>
    <t>Jenter 12 A02 H</t>
  </si>
  <si>
    <t>Jenter 12 B01 H</t>
  </si>
  <si>
    <t>Jenter 12 B02 H</t>
  </si>
  <si>
    <t>Jenter 12 A02 SF</t>
  </si>
  <si>
    <t>Eikelandsfjorden (C)</t>
  </si>
  <si>
    <t>Flaktveit 3 (C )</t>
  </si>
  <si>
    <t>Lindås 3</t>
  </si>
  <si>
    <t xml:space="preserve">Lyngbø </t>
  </si>
  <si>
    <t>Kjøkkelvik 2</t>
  </si>
  <si>
    <t>Mathopen 1</t>
  </si>
  <si>
    <t>MIL/VIL 2</t>
  </si>
  <si>
    <t>Førde 2</t>
  </si>
  <si>
    <t>Nordnes</t>
  </si>
  <si>
    <t>Høyang 2</t>
  </si>
  <si>
    <t xml:space="preserve">Lindås </t>
  </si>
  <si>
    <t>Sandviken 2 (C)</t>
  </si>
  <si>
    <t xml:space="preserve">Søreide </t>
  </si>
  <si>
    <t>Sædalen 3</t>
  </si>
  <si>
    <t>Skjergard 2</t>
  </si>
  <si>
    <t>Voss Handballklubb</t>
  </si>
  <si>
    <t>13 Kamper</t>
  </si>
  <si>
    <t>15 lag</t>
  </si>
  <si>
    <t>16 lag - aktivitetsserie</t>
  </si>
  <si>
    <t xml:space="preserve">13 kamper </t>
  </si>
  <si>
    <t>18 lag - aktivitetsserie</t>
  </si>
  <si>
    <t>Jenter 13 år</t>
  </si>
  <si>
    <t>Alternativ 1</t>
  </si>
  <si>
    <t>Alternativ 2</t>
  </si>
  <si>
    <t>J13 A1 H</t>
  </si>
  <si>
    <t>J13 A2 H</t>
  </si>
  <si>
    <t>Jenter 13 A3 SF</t>
  </si>
  <si>
    <t>Jenter 13 B4 SF</t>
  </si>
  <si>
    <t>Jenter 13 A4 SF</t>
  </si>
  <si>
    <t>Gaular ('C)</t>
  </si>
  <si>
    <t xml:space="preserve">Sandane </t>
  </si>
  <si>
    <t xml:space="preserve">Mathopen </t>
  </si>
  <si>
    <t>Samnanger IL</t>
  </si>
  <si>
    <t>5 lag - Trippel Serie</t>
  </si>
  <si>
    <t>11 lag - Dobbel Serie</t>
  </si>
  <si>
    <t>10 lag - Dobbel Serie</t>
  </si>
  <si>
    <t>8 lag - Trippel Serie</t>
  </si>
  <si>
    <t>7 lag - Trippel Serie</t>
  </si>
  <si>
    <t>18 Kamper</t>
  </si>
  <si>
    <t>J13 B1 H</t>
  </si>
  <si>
    <t>J13 B2 H</t>
  </si>
  <si>
    <t>J13 B3 H</t>
  </si>
  <si>
    <t>Askøy 5</t>
  </si>
  <si>
    <t>Askøy 2</t>
  </si>
  <si>
    <t>Fyllingen 2</t>
  </si>
  <si>
    <t>Fana 5</t>
  </si>
  <si>
    <t>Kvinnherad 2</t>
  </si>
  <si>
    <t xml:space="preserve">Sædalen </t>
  </si>
  <si>
    <t>Mathopen 2</t>
  </si>
  <si>
    <t>Voss 1</t>
  </si>
  <si>
    <t>Åsane  2</t>
  </si>
  <si>
    <t> </t>
  </si>
  <si>
    <t>8 Kamper</t>
  </si>
  <si>
    <t>9 Kamper</t>
  </si>
  <si>
    <t>3 øverste i B1, B2 og B3 til BB1</t>
  </si>
  <si>
    <t>3 nederste fra B1, B2 og B3 til BB3</t>
  </si>
  <si>
    <t>De øvrige til BB2</t>
  </si>
  <si>
    <t>Nr. 1,2 og 3 i BB1 går til FM</t>
  </si>
  <si>
    <t>Jenter 14 år</t>
  </si>
  <si>
    <t xml:space="preserve">Alternativ 1 sone 4-8 </t>
  </si>
  <si>
    <t>Alternativ 3</t>
  </si>
  <si>
    <t>Jenter 14 A01 H</t>
  </si>
  <si>
    <t>Jenter 14 A02 H</t>
  </si>
  <si>
    <t>Jenter 14 A03 SF</t>
  </si>
  <si>
    <t>Jenter 14 A04 SF</t>
  </si>
  <si>
    <t>Jenter 14 B04 SF</t>
  </si>
  <si>
    <t>Bjørn (B)</t>
  </si>
  <si>
    <t>Gloppen</t>
  </si>
  <si>
    <t>Florø 4</t>
  </si>
  <si>
    <t xml:space="preserve">Florø </t>
  </si>
  <si>
    <t xml:space="preserve">Hyllestad </t>
  </si>
  <si>
    <t>Gloppen (B)</t>
  </si>
  <si>
    <t>Mathopen</t>
  </si>
  <si>
    <t>Jotun (B)</t>
  </si>
  <si>
    <t>Vikane</t>
  </si>
  <si>
    <t>Hyllestad (B)</t>
  </si>
  <si>
    <t>Florø Sportsklubb 4</t>
  </si>
  <si>
    <t>Vikane (B)</t>
  </si>
  <si>
    <t>Viking</t>
  </si>
  <si>
    <t>Jenter 14 B01 H</t>
  </si>
  <si>
    <t>Jenter 14 B02 H</t>
  </si>
  <si>
    <t>Jenter 14 B03 H</t>
  </si>
  <si>
    <t>Jenter 14 C01 H</t>
  </si>
  <si>
    <t>Askøy 7</t>
  </si>
  <si>
    <t>Askøy 6</t>
  </si>
  <si>
    <t>Askøy 8</t>
  </si>
  <si>
    <t>Eikelandsfjorden</t>
  </si>
  <si>
    <t>Knarvik ('C)</t>
  </si>
  <si>
    <t>Løv Ham</t>
  </si>
  <si>
    <t>Sund handballklubb ('C)</t>
  </si>
  <si>
    <t>Jenter 15 år</t>
  </si>
  <si>
    <t>ALternativ 1</t>
  </si>
  <si>
    <t>Jenter 15 A01 H</t>
  </si>
  <si>
    <t>Jenter 15 A02 H</t>
  </si>
  <si>
    <t>Jenter 15 A03 SF</t>
  </si>
  <si>
    <t>Sjå J1</t>
  </si>
  <si>
    <t>Se 16 års klasse for alternativ.</t>
  </si>
  <si>
    <t xml:space="preserve">Fyllingen </t>
  </si>
  <si>
    <t>Stryn (B)</t>
  </si>
  <si>
    <t>Vik (B)</t>
  </si>
  <si>
    <t>0 Kamper</t>
  </si>
  <si>
    <t>Jenter 15 B01 H</t>
  </si>
  <si>
    <t>Jenter 15 B02 H</t>
  </si>
  <si>
    <t>Jenter 15 C01 H</t>
  </si>
  <si>
    <t xml:space="preserve">Askøy </t>
  </si>
  <si>
    <t xml:space="preserve">se 16 års klassen for alternativ. </t>
  </si>
  <si>
    <t>Fyllingen 3</t>
  </si>
  <si>
    <t>Fyllingen 4</t>
  </si>
  <si>
    <t xml:space="preserve">Kvinnherad </t>
  </si>
  <si>
    <t>Os Turnforening 3</t>
  </si>
  <si>
    <t>Tysnes</t>
  </si>
  <si>
    <t xml:space="preserve">Voss </t>
  </si>
  <si>
    <t>Voss 2 (C)</t>
  </si>
  <si>
    <t>Årstad 2</t>
  </si>
  <si>
    <t xml:space="preserve">Jenter 16 år </t>
  </si>
  <si>
    <t>Jenter 16 A01 H</t>
  </si>
  <si>
    <t>Jenter 16 A02 H</t>
  </si>
  <si>
    <t xml:space="preserve">Viking </t>
  </si>
  <si>
    <t>20 Kamper</t>
  </si>
  <si>
    <t>Alternativ 1:</t>
  </si>
  <si>
    <t xml:space="preserve"> </t>
  </si>
  <si>
    <t> Jenter 16 B02 H</t>
  </si>
  <si>
    <t> Jenter 16 B03 H</t>
  </si>
  <si>
    <t> Jenter 16 B01 H</t>
  </si>
  <si>
    <t>Jenter 16 C01 H</t>
  </si>
  <si>
    <t> Jenter 16 B01 SF</t>
  </si>
  <si>
    <t>Dale IL, Vaksdal</t>
  </si>
  <si>
    <t>Eid (16)</t>
  </si>
  <si>
    <t>Dale IL, Vaksdal ('C)</t>
  </si>
  <si>
    <t>Florø (15)</t>
  </si>
  <si>
    <t>Tertnes 3 (15)</t>
  </si>
  <si>
    <t>Florø 2 (15)</t>
  </si>
  <si>
    <t>Voss 2 (15)</t>
  </si>
  <si>
    <t>Førde (15)</t>
  </si>
  <si>
    <t>Førde (16)</t>
  </si>
  <si>
    <t>Gloppen (15)</t>
  </si>
  <si>
    <t>Jotun (16)</t>
  </si>
  <si>
    <t>Nordre Fjell Håndball 3</t>
  </si>
  <si>
    <t>Sogndal (15)</t>
  </si>
  <si>
    <t>Stryn (16)</t>
  </si>
  <si>
    <t>Osterøy ('C)</t>
  </si>
  <si>
    <t>Stryn (B) (15)</t>
  </si>
  <si>
    <t>Syril (15)</t>
  </si>
  <si>
    <t>Vik (B) (15)</t>
  </si>
  <si>
    <t>20 kamper</t>
  </si>
  <si>
    <t>Jenter 17 -20 år</t>
  </si>
  <si>
    <t>Jenter Junior 17-20 år A01</t>
  </si>
  <si>
    <t>Jenter Junior 17-20 år - B01</t>
  </si>
  <si>
    <t>Jenter Junior 17-20 år A02</t>
  </si>
  <si>
    <t xml:space="preserve">Felles første runde for hver avdeling, 24-25.september. </t>
  </si>
  <si>
    <t>Bjarg IL 2</t>
  </si>
  <si>
    <t>Dale IL, Fjaler</t>
  </si>
  <si>
    <t>Sund handball ('C)</t>
  </si>
  <si>
    <t>Voss</t>
  </si>
  <si>
    <t>8 av 12 lag er påmeldt i Lerøy</t>
  </si>
  <si>
    <t xml:space="preserve">Jenter 33 år </t>
  </si>
  <si>
    <t>J33 - Superligaen</t>
  </si>
  <si>
    <t>Gutter 9 år</t>
  </si>
  <si>
    <t>Gutter 9 ØVD A01 H</t>
  </si>
  <si>
    <t>Gutter 9 ØVD A02 H</t>
  </si>
  <si>
    <t>Gutter 9 A02 SF</t>
  </si>
  <si>
    <t>Florø 1</t>
  </si>
  <si>
    <t>Kjøkkelvik Bjørnene</t>
  </si>
  <si>
    <t>Hyen Idrettslag</t>
  </si>
  <si>
    <t>Stord 1</t>
  </si>
  <si>
    <t>Fyllingen Karabatic</t>
  </si>
  <si>
    <t>Sædalen IL</t>
  </si>
  <si>
    <t>10 lag - aktivitetsserie</t>
  </si>
  <si>
    <t>Nordnes 2</t>
  </si>
  <si>
    <t>Øyglimt IL</t>
  </si>
  <si>
    <t>Gutter 10 år</t>
  </si>
  <si>
    <t>Gutter 10 A01 H</t>
  </si>
  <si>
    <t>Gutter 10 A02 H</t>
  </si>
  <si>
    <t>Gutter 10 A02 SF</t>
  </si>
  <si>
    <t xml:space="preserve">Breimsbygda </t>
  </si>
  <si>
    <t>Mathopen Magic</t>
  </si>
  <si>
    <t>Dale IL, Vaksdal 2</t>
  </si>
  <si>
    <t>Nordre Holsnøy IL</t>
  </si>
  <si>
    <t>Jotun IL</t>
  </si>
  <si>
    <t xml:space="preserve">Årstad </t>
  </si>
  <si>
    <t>Sandane 3</t>
  </si>
  <si>
    <t xml:space="preserve">Vikane </t>
  </si>
  <si>
    <t>13 lag - aktivitetsserie</t>
  </si>
  <si>
    <t>27 lag - aktivitetsserie</t>
  </si>
  <si>
    <t>Gutter 11 år</t>
  </si>
  <si>
    <t>Gutter 11 A01 H</t>
  </si>
  <si>
    <t>Gutter 11 B01 H</t>
  </si>
  <si>
    <t>Gutter 11 A02 SF</t>
  </si>
  <si>
    <t>Dalsøyra Idrettslag (C)</t>
  </si>
  <si>
    <t>Gaular IL 2</t>
  </si>
  <si>
    <t>Samnanger IL ©</t>
  </si>
  <si>
    <t xml:space="preserve">Jotun </t>
  </si>
  <si>
    <t>Voss 2</t>
  </si>
  <si>
    <t xml:space="preserve">Kjøkkelvik </t>
  </si>
  <si>
    <t>Stryn 2</t>
  </si>
  <si>
    <t>Knarvik  2</t>
  </si>
  <si>
    <t>11 lag- aktivitetsserie</t>
  </si>
  <si>
    <t>13 kampar</t>
  </si>
  <si>
    <t>Sædalen 1</t>
  </si>
  <si>
    <t>Gutter 12 år</t>
  </si>
  <si>
    <t>Gutter 12  A01 H</t>
  </si>
  <si>
    <t>Gutter 12  B01 H</t>
  </si>
  <si>
    <t>Gutter 12  A02 SF</t>
  </si>
  <si>
    <t>Bjarg  2</t>
  </si>
  <si>
    <t>Eikelandsfjorden IL (C)</t>
  </si>
  <si>
    <t>Hyen</t>
  </si>
  <si>
    <t>Mathopen grønn</t>
  </si>
  <si>
    <t>Osterøy (C)</t>
  </si>
  <si>
    <t>Kvam</t>
  </si>
  <si>
    <t>Solid 1</t>
  </si>
  <si>
    <t>Viking, TIF 3</t>
  </si>
  <si>
    <t>11 lag - aktivitetsserie</t>
  </si>
  <si>
    <t>10 lag</t>
  </si>
  <si>
    <t>18 lag</t>
  </si>
  <si>
    <t>Gutter 13 år</t>
  </si>
  <si>
    <t>G13 A01 H</t>
  </si>
  <si>
    <t>G13 B1 H</t>
  </si>
  <si>
    <t>G13 A02 SF</t>
  </si>
  <si>
    <t>Fj./Veriede 1</t>
  </si>
  <si>
    <t xml:space="preserve">Sund ('C) </t>
  </si>
  <si>
    <t>7 lag - Trippel serie</t>
  </si>
  <si>
    <t xml:space="preserve">Deles i 3 før vinterferien. 5 lag til hver pulje. 4 kamper etter vinterferien. </t>
  </si>
  <si>
    <t>Gutter 14 år</t>
  </si>
  <si>
    <t>Gutter 14 A01 H</t>
  </si>
  <si>
    <t>G14 B1 H</t>
  </si>
  <si>
    <t>G14 A02 SF</t>
  </si>
  <si>
    <t xml:space="preserve">Dale </t>
  </si>
  <si>
    <t>Lyngbø 1</t>
  </si>
  <si>
    <t xml:space="preserve">Gutter 15 år </t>
  </si>
  <si>
    <t>Alternativ 1 (16 og 15 sammen)</t>
  </si>
  <si>
    <t>Gutter 15 A01 H</t>
  </si>
  <si>
    <t>Gutter 16 B01 H</t>
  </si>
  <si>
    <t>Gutter 15 B01 H</t>
  </si>
  <si>
    <t xml:space="preserve">Se 16 års klassen B01 for alterntivt. </t>
  </si>
  <si>
    <t xml:space="preserve">Knarvik </t>
  </si>
  <si>
    <t>Gutter 16 år</t>
  </si>
  <si>
    <t>Gutter 16 A01 H</t>
  </si>
  <si>
    <t>Gutter 16 B H</t>
  </si>
  <si>
    <t>Gutter 16 SF</t>
  </si>
  <si>
    <t>Askøy (16)</t>
  </si>
  <si>
    <t>Kjøkkelvik 2 (16 år)</t>
  </si>
  <si>
    <t>Knarvik (15)</t>
  </si>
  <si>
    <t>Gloppen 2</t>
  </si>
  <si>
    <t>Nore Neset (15)</t>
  </si>
  <si>
    <t>Vikane IL</t>
  </si>
  <si>
    <t>Os (15)</t>
  </si>
  <si>
    <t>Stord (15)</t>
  </si>
  <si>
    <t>Stord (16)</t>
  </si>
  <si>
    <t>Gutter 17-20 år</t>
  </si>
  <si>
    <t xml:space="preserve">Juniorserien G 17-20 år A01 </t>
  </si>
  <si>
    <t xml:space="preserve">Felles første runde 24-25.september. </t>
  </si>
  <si>
    <t>Fana IL</t>
  </si>
  <si>
    <t>Fana IL 2</t>
  </si>
  <si>
    <t>Jotun 2 (B)</t>
  </si>
  <si>
    <t>9 lag - Enkel Serie frem til desember</t>
  </si>
  <si>
    <t>10 lag - Enkel Serie frem til desember</t>
  </si>
  <si>
    <t xml:space="preserve">Eidsvåg / Terntes </t>
  </si>
  <si>
    <t>Eidsvåg/Tertnes</t>
  </si>
  <si>
    <t>Tertnes/Eidsvåg 3 (C)</t>
  </si>
  <si>
    <t>Eidsvåg / Tertnes</t>
  </si>
  <si>
    <t>Eidsvåg / Tertnes 2</t>
  </si>
  <si>
    <t>Bergen / Årstad</t>
  </si>
  <si>
    <t>Årstad / Kringlebotn</t>
  </si>
  <si>
    <t>Årstad / Nordnes 2</t>
  </si>
  <si>
    <t>Årstad 3</t>
  </si>
  <si>
    <t>Kjøkkelvik / Vadmyra</t>
  </si>
  <si>
    <t>Kringlebotn / Årstad 2</t>
  </si>
  <si>
    <t>Mathopen / Vadmyra</t>
  </si>
  <si>
    <t>Mathopen / Vadmyra 2</t>
  </si>
  <si>
    <t>Vadmyra / Kjøkkelvik 2</t>
  </si>
  <si>
    <t xml:space="preserve">Nordnes/Årstad </t>
  </si>
  <si>
    <t>Tertnes / Eidsvåg 2</t>
  </si>
  <si>
    <t>Tertnes / Eidsvåg 3</t>
  </si>
  <si>
    <t>Tertnes/Eidsvåg 3</t>
  </si>
  <si>
    <t>Gneist/Bønes</t>
  </si>
  <si>
    <t>Gneist / Bønes 3</t>
  </si>
  <si>
    <t>Gneist / Bønes 2</t>
  </si>
  <si>
    <t>Nordnes/Viking</t>
  </si>
  <si>
    <t>Sædalen / Fana 2</t>
  </si>
  <si>
    <t>Fana / Sædalen</t>
  </si>
  <si>
    <t>Sædalen / Fana 3</t>
  </si>
  <si>
    <t>Nordnes/ Viking</t>
  </si>
  <si>
    <t>Gneist / Bjarg 2</t>
  </si>
  <si>
    <t>Bjarg / Gneist</t>
  </si>
  <si>
    <t>Årstad / Bergen 2</t>
  </si>
  <si>
    <t xml:space="preserve">Bjarg / Gneist </t>
  </si>
  <si>
    <t>Bjarg / Gneist 2</t>
  </si>
  <si>
    <t>Bjarg/Gneist 2 (15)</t>
  </si>
  <si>
    <t>Kringlebotn / Årstad 2 (15)</t>
  </si>
  <si>
    <t>Mathopen/ Vadmyra 2 (15)</t>
  </si>
  <si>
    <t>Mathopen / Vadmyra 2 (16)</t>
  </si>
  <si>
    <t xml:space="preserve">* Dalsøyra er satt inn i både SF og H. Det er tenkt at de skal spille litt mot begge soner. </t>
  </si>
  <si>
    <t>Dalsøyra 2 *</t>
  </si>
  <si>
    <t>Alternativ 1 sone 1-3</t>
  </si>
  <si>
    <t>Alternativ 2 sone 1-3</t>
  </si>
  <si>
    <t>Alternativ 3 sone 1-3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</si>
</sst>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4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theme="1"/>
      <name val="Verdana"/>
      <family val="2"/>
    </font>
    <font>
      <sz val="11"/>
      <name val="Calibri"/>
      <family val="2"/>
    </font>
    <font>
      <sz val="11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0"/>
      <color theme="1"/>
      <name val="Verdana"/>
      <family val="2"/>
    </font>
    <font>
      <sz val="11"/>
      <color theme="1"/>
      <name val="Calibri"/>
      <family val="2"/>
      <scheme val="minor"/>
    </font>
    <font>
      <sz val="10"/>
      <color rgb="FF000000"/>
      <name val="Verdana"/>
      <family val="2"/>
    </font>
    <font>
      <strike/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rgb="FF00B050"/>
      <name val="Calibri"/>
      <family val="2"/>
    </font>
    <font>
      <sz val="11"/>
      <color theme="1"/>
      <name val="Calibri"/>
      <family val="2"/>
    </font>
    <font>
      <sz val="11"/>
      <color rgb="FF7030A0"/>
      <name val="Calibri"/>
      <family val="2"/>
      <scheme val="minor"/>
    </font>
    <font>
      <sz val="11"/>
      <color rgb="FFFFC000"/>
      <name val="Calibri"/>
      <family val="2"/>
      <scheme val="minor"/>
    </font>
    <font>
      <sz val="11"/>
      <color rgb="FF00B0F0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b/>
      <sz val="11"/>
      <name val="Calibri"/>
      <family val="2"/>
      <scheme val="minor"/>
    </font>
    <font>
      <strike/>
      <sz val="11"/>
      <color rgb="FFFF0000"/>
      <name val="Calibri"/>
      <family val="2"/>
      <scheme val="minor"/>
    </font>
    <font>
      <strike/>
      <sz val="11"/>
      <color rgb="FFFF0000"/>
      <name val="Calibri"/>
      <family val="2"/>
    </font>
    <font>
      <b/>
      <sz val="11"/>
      <color rgb="FF000000"/>
      <name val="Calibri"/>
      <family val="2"/>
    </font>
    <font>
      <i/>
      <sz val="11"/>
      <color rgb="FF000000"/>
      <name val="Calibri"/>
      <family val="2"/>
    </font>
    <font>
      <b/>
      <sz val="14"/>
      <name val="Calibri"/>
      <family val="2"/>
      <scheme val="minor"/>
    </font>
    <font>
      <sz val="11"/>
      <color rgb="FF000000"/>
      <name val="Calibri"/>
    </font>
    <font>
      <b/>
      <sz val="12"/>
      <color rgb="FF000000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rgb="FF000000"/>
      <name val="Calibri"/>
    </font>
    <font>
      <b/>
      <sz val="12"/>
      <color rgb="FFFF0000"/>
      <name val="Calibri"/>
      <family val="2"/>
      <scheme val="minor"/>
    </font>
    <font>
      <sz val="11"/>
      <color rgb="FFFF0000"/>
      <name val="Calibri"/>
    </font>
    <font>
      <sz val="11"/>
      <name val="Calibri"/>
    </font>
    <font>
      <i/>
      <sz val="11"/>
      <color rgb="FF000000"/>
      <name val="Calibri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6"/>
      <color theme="0"/>
      <name val="Calibri"/>
      <family val="2"/>
      <scheme val="minor"/>
    </font>
    <font>
      <b/>
      <sz val="11"/>
      <color theme="0"/>
      <name val="Calibri"/>
      <family val="2"/>
    </font>
    <font>
      <b/>
      <sz val="11"/>
      <color rgb="FFFFFFFF"/>
      <name val="Calibri"/>
      <family val="2"/>
    </font>
    <font>
      <b/>
      <sz val="11"/>
      <color theme="0"/>
      <name val="Calibri"/>
    </font>
  </fonts>
  <fills count="1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CC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E7E6E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0000"/>
        <bgColor rgb="FF000000"/>
      </patternFill>
    </fill>
    <fill>
      <patternFill patternType="solid">
        <fgColor rgb="FFFF0000"/>
      </patternFill>
    </fill>
    <fill>
      <patternFill patternType="solid">
        <fgColor theme="3"/>
        <bgColor rgb="FF000000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23">
    <xf numFmtId="0" fontId="0" fillId="0" borderId="0"/>
    <xf numFmtId="0" fontId="2" fillId="0" borderId="0" applyBorder="0"/>
    <xf numFmtId="0" fontId="2" fillId="3" borderId="6" applyNumberFormat="0" applyFont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/>
    <xf numFmtId="0" fontId="11" fillId="0" borderId="0"/>
  </cellStyleXfs>
  <cellXfs count="228">
    <xf numFmtId="0" fontId="0" fillId="0" borderId="0" xfId="0"/>
    <xf numFmtId="0" fontId="0" fillId="0" borderId="1" xfId="0" applyBorder="1"/>
    <xf numFmtId="0" fontId="4" fillId="0" borderId="0" xfId="0" applyFont="1"/>
    <xf numFmtId="0" fontId="0" fillId="4" borderId="0" xfId="0" applyFill="1"/>
    <xf numFmtId="0" fontId="5" fillId="4" borderId="0" xfId="0" applyFont="1" applyFill="1"/>
    <xf numFmtId="0" fontId="0" fillId="0" borderId="0" xfId="0" applyAlignment="1">
      <alignment horizontal="center"/>
    </xf>
    <xf numFmtId="0" fontId="6" fillId="2" borderId="1" xfId="0" applyFont="1" applyFill="1" applyBorder="1"/>
    <xf numFmtId="0" fontId="7" fillId="2" borderId="1" xfId="0" applyFont="1" applyFill="1" applyBorder="1"/>
    <xf numFmtId="0" fontId="7" fillId="0" borderId="1" xfId="1" applyFont="1" applyBorder="1"/>
    <xf numFmtId="0" fontId="3" fillId="0" borderId="1" xfId="0" applyFont="1" applyBorder="1"/>
    <xf numFmtId="0" fontId="11" fillId="0" borderId="0" xfId="0" applyFont="1"/>
    <xf numFmtId="0" fontId="12" fillId="0" borderId="0" xfId="0" applyFont="1"/>
    <xf numFmtId="0" fontId="14" fillId="0" borderId="0" xfId="0" applyFont="1"/>
    <xf numFmtId="0" fontId="15" fillId="0" borderId="1" xfId="1" applyFont="1" applyBorder="1"/>
    <xf numFmtId="0" fontId="16" fillId="0" borderId="0" xfId="0" applyFont="1"/>
    <xf numFmtId="0" fontId="17" fillId="0" borderId="0" xfId="0" applyFont="1"/>
    <xf numFmtId="0" fontId="18" fillId="0" borderId="0" xfId="0" applyFont="1"/>
    <xf numFmtId="0" fontId="15" fillId="0" borderId="1" xfId="0" applyFont="1" applyBorder="1"/>
    <xf numFmtId="0" fontId="16" fillId="0" borderId="1" xfId="0" applyFont="1" applyBorder="1"/>
    <xf numFmtId="0" fontId="4" fillId="5" borderId="1" xfId="0" applyFont="1" applyFill="1" applyBorder="1"/>
    <xf numFmtId="0" fontId="19" fillId="0" borderId="0" xfId="0" applyFont="1"/>
    <xf numFmtId="0" fontId="20" fillId="0" borderId="0" xfId="1" applyFont="1"/>
    <xf numFmtId="0" fontId="21" fillId="0" borderId="0" xfId="0" applyFont="1"/>
    <xf numFmtId="0" fontId="1" fillId="0" borderId="0" xfId="0" applyFont="1"/>
    <xf numFmtId="0" fontId="2" fillId="0" borderId="0" xfId="0" applyFont="1"/>
    <xf numFmtId="0" fontId="24" fillId="0" borderId="1" xfId="0" applyFont="1" applyBorder="1"/>
    <xf numFmtId="0" fontId="2" fillId="0" borderId="1" xfId="1" applyBorder="1"/>
    <xf numFmtId="0" fontId="11" fillId="0" borderId="0" xfId="0" applyFont="1" applyAlignment="1">
      <alignment horizontal="center"/>
    </xf>
    <xf numFmtId="0" fontId="11" fillId="0" borderId="1" xfId="0" applyFont="1" applyBorder="1"/>
    <xf numFmtId="0" fontId="0" fillId="7" borderId="1" xfId="0" applyFill="1" applyBorder="1"/>
    <xf numFmtId="0" fontId="0" fillId="0" borderId="1" xfId="0" applyBorder="1" applyAlignment="1">
      <alignment vertical="center" wrapText="1"/>
    </xf>
    <xf numFmtId="0" fontId="29" fillId="0" borderId="0" xfId="0" applyFont="1"/>
    <xf numFmtId="0" fontId="7" fillId="0" borderId="0" xfId="1" applyFont="1"/>
    <xf numFmtId="0" fontId="1" fillId="0" borderId="0" xfId="0" applyFont="1" applyAlignment="1">
      <alignment horizontal="center"/>
    </xf>
    <xf numFmtId="0" fontId="7" fillId="0" borderId="0" xfId="1" applyFont="1" applyBorder="1"/>
    <xf numFmtId="0" fontId="2" fillId="0" borderId="0" xfId="0" applyFont="1" applyAlignment="1">
      <alignment horizontal="center"/>
    </xf>
    <xf numFmtId="0" fontId="7" fillId="0" borderId="0" xfId="0" applyFont="1"/>
    <xf numFmtId="0" fontId="22" fillId="0" borderId="0" xfId="0" applyFont="1"/>
    <xf numFmtId="0" fontId="23" fillId="0" borderId="0" xfId="0" applyFont="1"/>
    <xf numFmtId="0" fontId="15" fillId="0" borderId="0" xfId="0" applyFont="1"/>
    <xf numFmtId="0" fontId="28" fillId="0" borderId="0" xfId="0" applyFont="1"/>
    <xf numFmtId="0" fontId="6" fillId="0" borderId="0" xfId="0" applyFont="1"/>
    <xf numFmtId="0" fontId="25" fillId="0" borderId="0" xfId="0" applyFont="1"/>
    <xf numFmtId="0" fontId="27" fillId="0" borderId="0" xfId="0" applyFont="1"/>
    <xf numFmtId="0" fontId="26" fillId="0" borderId="0" xfId="0" applyFont="1"/>
    <xf numFmtId="0" fontId="0" fillId="0" borderId="0" xfId="0" applyAlignment="1">
      <alignment vertical="center" wrapText="1"/>
    </xf>
    <xf numFmtId="0" fontId="0" fillId="0" borderId="4" xfId="0" applyBorder="1"/>
    <xf numFmtId="0" fontId="22" fillId="7" borderId="1" xfId="1" applyFont="1" applyFill="1" applyBorder="1"/>
    <xf numFmtId="0" fontId="1" fillId="0" borderId="0" xfId="0" applyFont="1" applyAlignment="1">
      <alignment vertical="center"/>
    </xf>
    <xf numFmtId="0" fontId="12" fillId="7" borderId="0" xfId="0" applyFont="1" applyFill="1"/>
    <xf numFmtId="0" fontId="1" fillId="7" borderId="0" xfId="0" applyFont="1" applyFill="1"/>
    <xf numFmtId="0" fontId="7" fillId="0" borderId="1" xfId="0" applyFont="1" applyBorder="1"/>
    <xf numFmtId="0" fontId="29" fillId="9" borderId="1" xfId="0" applyFont="1" applyFill="1" applyBorder="1"/>
    <xf numFmtId="0" fontId="15" fillId="7" borderId="1" xfId="1" applyFont="1" applyFill="1" applyBorder="1"/>
    <xf numFmtId="0" fontId="16" fillId="9" borderId="1" xfId="0" applyFont="1" applyFill="1" applyBorder="1" applyAlignment="1">
      <alignment horizontal="left"/>
    </xf>
    <xf numFmtId="0" fontId="34" fillId="0" borderId="0" xfId="0" applyFont="1"/>
    <xf numFmtId="0" fontId="7" fillId="0" borderId="0" xfId="0" applyFont="1" applyAlignment="1">
      <alignment vertical="center"/>
    </xf>
    <xf numFmtId="0" fontId="35" fillId="0" borderId="0" xfId="1" applyFont="1" applyBorder="1"/>
    <xf numFmtId="0" fontId="2" fillId="0" borderId="0" xfId="1" applyBorder="1"/>
    <xf numFmtId="0" fontId="31" fillId="0" borderId="0" xfId="0" applyFont="1"/>
    <xf numFmtId="0" fontId="35" fillId="0" borderId="0" xfId="0" applyFont="1" applyAlignment="1">
      <alignment wrapText="1"/>
    </xf>
    <xf numFmtId="0" fontId="36" fillId="0" borderId="0" xfId="1" applyFont="1" applyBorder="1"/>
    <xf numFmtId="0" fontId="37" fillId="0" borderId="0" xfId="0" applyFont="1"/>
    <xf numFmtId="0" fontId="38" fillId="0" borderId="0" xfId="0" applyFont="1"/>
    <xf numFmtId="0" fontId="11" fillId="7" borderId="0" xfId="0" applyFont="1" applyFill="1"/>
    <xf numFmtId="0" fontId="11" fillId="0" borderId="1" xfId="0" applyFont="1" applyBorder="1" applyAlignment="1">
      <alignment horizontal="center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0" fontId="1" fillId="0" borderId="0" xfId="0" applyFont="1" applyAlignment="1">
      <alignment horizontal="center" vertical="center"/>
    </xf>
    <xf numFmtId="0" fontId="39" fillId="0" borderId="0" xfId="0" applyFont="1"/>
    <xf numFmtId="0" fontId="40" fillId="0" borderId="0" xfId="0" applyFont="1"/>
    <xf numFmtId="0" fontId="24" fillId="0" borderId="2" xfId="0" applyFont="1" applyBorder="1"/>
    <xf numFmtId="0" fontId="0" fillId="0" borderId="2" xfId="0" applyBorder="1"/>
    <xf numFmtId="0" fontId="11" fillId="0" borderId="9" xfId="0" applyFont="1" applyBorder="1"/>
    <xf numFmtId="0" fontId="0" fillId="8" borderId="0" xfId="0" applyFill="1"/>
    <xf numFmtId="0" fontId="7" fillId="0" borderId="4" xfId="0" applyFont="1" applyBorder="1"/>
    <xf numFmtId="0" fontId="33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30" fillId="0" borderId="0" xfId="0" applyFont="1"/>
    <xf numFmtId="0" fontId="11" fillId="0" borderId="0" xfId="0" applyFont="1" applyAlignment="1">
      <alignment horizontal="center" vertical="center"/>
    </xf>
    <xf numFmtId="0" fontId="2" fillId="0" borderId="0" xfId="1" applyBorder="1" applyAlignment="1">
      <alignment horizontal="left"/>
    </xf>
    <xf numFmtId="0" fontId="41" fillId="0" borderId="0" xfId="0" applyFont="1"/>
    <xf numFmtId="0" fontId="11" fillId="8" borderId="0" xfId="0" applyFont="1" applyFill="1"/>
    <xf numFmtId="0" fontId="22" fillId="0" borderId="1" xfId="0" applyFont="1" applyBorder="1"/>
    <xf numFmtId="0" fontId="22" fillId="0" borderId="0" xfId="1" applyFont="1" applyBorder="1"/>
    <xf numFmtId="0" fontId="0" fillId="5" borderId="4" xfId="0" applyFill="1" applyBorder="1"/>
    <xf numFmtId="0" fontId="0" fillId="5" borderId="5" xfId="0" applyFill="1" applyBorder="1"/>
    <xf numFmtId="0" fontId="2" fillId="0" borderId="5" xfId="0" applyFont="1" applyBorder="1" applyAlignment="1">
      <alignment wrapText="1"/>
    </xf>
    <xf numFmtId="0" fontId="32" fillId="0" borderId="5" xfId="0" applyFont="1" applyBorder="1" applyAlignment="1">
      <alignment wrapText="1"/>
    </xf>
    <xf numFmtId="0" fontId="35" fillId="0" borderId="1" xfId="0" applyFont="1" applyBorder="1" applyAlignment="1">
      <alignment wrapText="1"/>
    </xf>
    <xf numFmtId="0" fontId="35" fillId="0" borderId="5" xfId="0" applyFont="1" applyBorder="1" applyAlignment="1">
      <alignment wrapText="1"/>
    </xf>
    <xf numFmtId="0" fontId="42" fillId="0" borderId="5" xfId="0" applyFont="1" applyBorder="1" applyAlignment="1">
      <alignment wrapText="1"/>
    </xf>
    <xf numFmtId="0" fontId="35" fillId="10" borderId="5" xfId="0" applyFont="1" applyFill="1" applyBorder="1" applyAlignment="1">
      <alignment wrapText="1"/>
    </xf>
    <xf numFmtId="0" fontId="35" fillId="7" borderId="1" xfId="1" applyFont="1" applyFill="1" applyBorder="1"/>
    <xf numFmtId="0" fontId="4" fillId="0" borderId="10" xfId="0" applyFont="1" applyBorder="1" applyAlignment="1">
      <alignment horizontal="center"/>
    </xf>
    <xf numFmtId="0" fontId="43" fillId="0" borderId="0" xfId="0" applyFont="1"/>
    <xf numFmtId="0" fontId="13" fillId="0" borderId="0" xfId="0" applyFont="1"/>
    <xf numFmtId="0" fontId="1" fillId="0" borderId="0" xfId="0" applyFont="1" applyAlignment="1">
      <alignment vertical="center" wrapText="1"/>
    </xf>
    <xf numFmtId="0" fontId="2" fillId="10" borderId="1" xfId="0" applyFont="1" applyFill="1" applyBorder="1" applyAlignment="1">
      <alignment wrapText="1"/>
    </xf>
    <xf numFmtId="0" fontId="2" fillId="10" borderId="5" xfId="0" applyFont="1" applyFill="1" applyBorder="1" applyAlignment="1">
      <alignment wrapText="1"/>
    </xf>
    <xf numFmtId="0" fontId="0" fillId="10" borderId="1" xfId="0" applyFill="1" applyBorder="1"/>
    <xf numFmtId="0" fontId="44" fillId="7" borderId="1" xfId="1" applyFont="1" applyFill="1" applyBorder="1"/>
    <xf numFmtId="0" fontId="16" fillId="0" borderId="4" xfId="0" applyFont="1" applyBorder="1"/>
    <xf numFmtId="0" fontId="45" fillId="0" borderId="0" xfId="0" applyFont="1" applyAlignment="1">
      <alignment wrapText="1"/>
    </xf>
    <xf numFmtId="0" fontId="46" fillId="0" borderId="0" xfId="0" applyFont="1" applyAlignment="1">
      <alignment wrapText="1"/>
    </xf>
    <xf numFmtId="0" fontId="35" fillId="0" borderId="0" xfId="0" applyFont="1" applyAlignment="1">
      <alignment horizontal="center" vertical="center" wrapText="1"/>
    </xf>
    <xf numFmtId="0" fontId="45" fillId="0" borderId="0" xfId="0" applyFont="1" applyAlignment="1">
      <alignment horizontal="center" vertical="center" wrapText="1"/>
    </xf>
    <xf numFmtId="0" fontId="35" fillId="0" borderId="0" xfId="0" applyFont="1" applyAlignment="1">
      <alignment horizontal="center" wrapText="1"/>
    </xf>
    <xf numFmtId="0" fontId="42" fillId="0" borderId="0" xfId="0" applyFont="1" applyAlignment="1">
      <alignment horizontal="center" wrapText="1"/>
    </xf>
    <xf numFmtId="0" fontId="11" fillId="0" borderId="12" xfId="0" applyFont="1" applyBorder="1"/>
    <xf numFmtId="0" fontId="45" fillId="0" borderId="1" xfId="0" applyFont="1" applyBorder="1"/>
    <xf numFmtId="0" fontId="22" fillId="0" borderId="1" xfId="1" applyFont="1" applyBorder="1"/>
    <xf numFmtId="0" fontId="3" fillId="0" borderId="0" xfId="0" applyFont="1"/>
    <xf numFmtId="0" fontId="7" fillId="7" borderId="0" xfId="0" applyFont="1" applyFill="1" applyAlignment="1">
      <alignment horizontal="left"/>
    </xf>
    <xf numFmtId="0" fontId="48" fillId="12" borderId="0" xfId="0" applyFont="1" applyFill="1"/>
    <xf numFmtId="0" fontId="49" fillId="12" borderId="0" xfId="0" applyFont="1" applyFill="1"/>
    <xf numFmtId="0" fontId="47" fillId="12" borderId="0" xfId="0" applyFont="1" applyFill="1" applyAlignment="1">
      <alignment horizontal="center"/>
    </xf>
    <xf numFmtId="0" fontId="47" fillId="12" borderId="0" xfId="0" applyFont="1" applyFill="1"/>
    <xf numFmtId="0" fontId="50" fillId="12" borderId="0" xfId="0" applyFont="1" applyFill="1"/>
    <xf numFmtId="0" fontId="49" fillId="12" borderId="0" xfId="0" applyFont="1" applyFill="1" applyAlignment="1">
      <alignment horizontal="center"/>
    </xf>
    <xf numFmtId="0" fontId="49" fillId="12" borderId="0" xfId="0" applyFont="1" applyFill="1" applyAlignment="1">
      <alignment horizontal="left"/>
    </xf>
    <xf numFmtId="0" fontId="49" fillId="12" borderId="0" xfId="0" applyFont="1" applyFill="1" applyAlignment="1">
      <alignment horizontal="right"/>
    </xf>
    <xf numFmtId="0" fontId="39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11" fillId="0" borderId="4" xfId="0" applyFont="1" applyBorder="1" applyAlignment="1">
      <alignment horizontal="center"/>
    </xf>
    <xf numFmtId="0" fontId="0" fillId="7" borderId="13" xfId="0" applyFill="1" applyBorder="1"/>
    <xf numFmtId="0" fontId="47" fillId="13" borderId="1" xfId="0" applyFont="1" applyFill="1" applyBorder="1" applyAlignment="1">
      <alignment horizontal="center"/>
    </xf>
    <xf numFmtId="0" fontId="47" fillId="13" borderId="1" xfId="0" applyFont="1" applyFill="1" applyBorder="1" applyAlignment="1">
      <alignment horizontal="center" vertical="center"/>
    </xf>
    <xf numFmtId="0" fontId="47" fillId="13" borderId="4" xfId="0" applyFont="1" applyFill="1" applyBorder="1" applyAlignment="1">
      <alignment horizontal="center" vertical="center"/>
    </xf>
    <xf numFmtId="0" fontId="47" fillId="13" borderId="5" xfId="0" applyFont="1" applyFill="1" applyBorder="1" applyAlignment="1">
      <alignment horizontal="center" vertical="center"/>
    </xf>
    <xf numFmtId="0" fontId="47" fillId="13" borderId="4" xfId="0" applyFont="1" applyFill="1" applyBorder="1" applyAlignment="1">
      <alignment horizontal="center"/>
    </xf>
    <xf numFmtId="0" fontId="47" fillId="13" borderId="5" xfId="0" applyFont="1" applyFill="1" applyBorder="1" applyAlignment="1">
      <alignment horizontal="center"/>
    </xf>
    <xf numFmtId="0" fontId="47" fillId="13" borderId="8" xfId="0" applyFont="1" applyFill="1" applyBorder="1" applyAlignment="1">
      <alignment horizontal="center"/>
    </xf>
    <xf numFmtId="0" fontId="47" fillId="12" borderId="1" xfId="0" applyFont="1" applyFill="1" applyBorder="1" applyAlignment="1">
      <alignment horizontal="center"/>
    </xf>
    <xf numFmtId="0" fontId="47" fillId="13" borderId="3" xfId="0" applyFont="1" applyFill="1" applyBorder="1" applyAlignment="1">
      <alignment horizontal="center"/>
    </xf>
    <xf numFmtId="0" fontId="47" fillId="12" borderId="4" xfId="0" applyFont="1" applyFill="1" applyBorder="1" applyAlignment="1">
      <alignment horizontal="center"/>
    </xf>
    <xf numFmtId="0" fontId="47" fillId="12" borderId="5" xfId="0" applyFont="1" applyFill="1" applyBorder="1" applyAlignment="1">
      <alignment horizontal="center"/>
    </xf>
    <xf numFmtId="0" fontId="51" fillId="14" borderId="4" xfId="0" applyFont="1" applyFill="1" applyBorder="1" applyAlignment="1">
      <alignment horizontal="center" wrapText="1"/>
    </xf>
    <xf numFmtId="0" fontId="47" fillId="13" borderId="2" xfId="0" applyFont="1" applyFill="1" applyBorder="1" applyAlignment="1">
      <alignment horizontal="center"/>
    </xf>
    <xf numFmtId="0" fontId="51" fillId="14" borderId="7" xfId="0" applyFont="1" applyFill="1" applyBorder="1" applyAlignment="1">
      <alignment horizontal="center" wrapText="1"/>
    </xf>
    <xf numFmtId="0" fontId="51" fillId="14" borderId="5" xfId="0" applyFont="1" applyFill="1" applyBorder="1" applyAlignment="1">
      <alignment horizontal="center" wrapText="1"/>
    </xf>
    <xf numFmtId="0" fontId="47" fillId="15" borderId="4" xfId="0" applyFont="1" applyFill="1" applyBorder="1" applyAlignment="1">
      <alignment horizontal="center"/>
    </xf>
    <xf numFmtId="0" fontId="47" fillId="15" borderId="8" xfId="0" applyFont="1" applyFill="1" applyBorder="1" applyAlignment="1">
      <alignment horizontal="center"/>
    </xf>
    <xf numFmtId="0" fontId="51" fillId="16" borderId="1" xfId="0" applyFont="1" applyFill="1" applyBorder="1" applyAlignment="1">
      <alignment wrapText="1"/>
    </xf>
    <xf numFmtId="0" fontId="51" fillId="16" borderId="4" xfId="0" applyFont="1" applyFill="1" applyBorder="1" applyAlignment="1">
      <alignment wrapText="1"/>
    </xf>
    <xf numFmtId="0" fontId="15" fillId="11" borderId="4" xfId="0" applyFont="1" applyFill="1" applyBorder="1" applyAlignment="1">
      <alignment vertical="center"/>
    </xf>
    <xf numFmtId="0" fontId="15" fillId="11" borderId="7" xfId="0" applyFont="1" applyFill="1" applyBorder="1" applyAlignment="1">
      <alignment vertical="center"/>
    </xf>
    <xf numFmtId="0" fontId="15" fillId="11" borderId="5" xfId="0" applyFont="1" applyFill="1" applyBorder="1" applyAlignment="1">
      <alignment vertical="center"/>
    </xf>
    <xf numFmtId="0" fontId="47" fillId="13" borderId="7" xfId="0" applyFont="1" applyFill="1" applyBorder="1" applyAlignment="1">
      <alignment horizontal="center"/>
    </xf>
    <xf numFmtId="0" fontId="47" fillId="12" borderId="8" xfId="0" applyFont="1" applyFill="1" applyBorder="1" applyAlignment="1">
      <alignment horizontal="center"/>
    </xf>
    <xf numFmtId="0" fontId="47" fillId="12" borderId="7" xfId="0" applyFont="1" applyFill="1" applyBorder="1" applyAlignment="1">
      <alignment horizontal="center"/>
    </xf>
    <xf numFmtId="0" fontId="47" fillId="13" borderId="9" xfId="0" applyFont="1" applyFill="1" applyBorder="1" applyAlignment="1">
      <alignment horizontal="center"/>
    </xf>
    <xf numFmtId="0" fontId="51" fillId="13" borderId="1" xfId="0" applyFont="1" applyFill="1" applyBorder="1" applyAlignment="1">
      <alignment horizontal="center"/>
    </xf>
    <xf numFmtId="0" fontId="51" fillId="13" borderId="7" xfId="0" applyFont="1" applyFill="1" applyBorder="1" applyAlignment="1">
      <alignment horizontal="center"/>
    </xf>
    <xf numFmtId="0" fontId="47" fillId="12" borderId="11" xfId="0" applyFont="1" applyFill="1" applyBorder="1" applyAlignment="1">
      <alignment horizontal="center"/>
    </xf>
    <xf numFmtId="0" fontId="47" fillId="12" borderId="9" xfId="0" applyFont="1" applyFill="1" applyBorder="1" applyAlignment="1">
      <alignment horizontal="center"/>
    </xf>
    <xf numFmtId="0" fontId="47" fillId="12" borderId="3" xfId="0" applyFont="1" applyFill="1" applyBorder="1" applyAlignment="1">
      <alignment horizontal="center"/>
    </xf>
    <xf numFmtId="0" fontId="47" fillId="12" borderId="2" xfId="0" applyFont="1" applyFill="1" applyBorder="1" applyAlignment="1">
      <alignment horizontal="center"/>
    </xf>
    <xf numFmtId="0" fontId="11" fillId="11" borderId="0" xfId="0" applyFont="1" applyFill="1"/>
    <xf numFmtId="0" fontId="51" fillId="16" borderId="7" xfId="0" applyFont="1" applyFill="1" applyBorder="1" applyAlignment="1">
      <alignment horizontal="center" wrapText="1"/>
    </xf>
    <xf numFmtId="0" fontId="32" fillId="0" borderId="0" xfId="0" applyFont="1" applyAlignment="1">
      <alignment horizontal="center" wrapText="1"/>
    </xf>
    <xf numFmtId="0" fontId="47" fillId="13" borderId="1" xfId="0" applyFont="1" applyFill="1" applyBorder="1" applyAlignment="1">
      <alignment horizontal="left" vertical="center"/>
    </xf>
    <xf numFmtId="0" fontId="2" fillId="10" borderId="5" xfId="0" applyFont="1" applyFill="1" applyBorder="1" applyAlignment="1">
      <alignment horizontal="left" wrapText="1"/>
    </xf>
    <xf numFmtId="0" fontId="0" fillId="10" borderId="1" xfId="0" applyFill="1" applyBorder="1" applyAlignment="1">
      <alignment horizontal="left"/>
    </xf>
    <xf numFmtId="0" fontId="35" fillId="10" borderId="2" xfId="0" applyFont="1" applyFill="1" applyBorder="1" applyAlignment="1">
      <alignment horizontal="left" wrapText="1"/>
    </xf>
    <xf numFmtId="0" fontId="35" fillId="10" borderId="5" xfId="0" applyFont="1" applyFill="1" applyBorder="1" applyAlignment="1">
      <alignment horizontal="left" wrapText="1"/>
    </xf>
    <xf numFmtId="0" fontId="0" fillId="0" borderId="0" xfId="0" applyAlignment="1">
      <alignment horizontal="left"/>
    </xf>
    <xf numFmtId="0" fontId="48" fillId="12" borderId="8" xfId="0" applyFont="1" applyFill="1" applyBorder="1" applyAlignment="1">
      <alignment horizontal="center"/>
    </xf>
    <xf numFmtId="0" fontId="48" fillId="12" borderId="4" xfId="0" applyFont="1" applyFill="1" applyBorder="1" applyAlignment="1">
      <alignment horizontal="center"/>
    </xf>
    <xf numFmtId="0" fontId="11" fillId="0" borderId="13" xfId="0" applyFont="1" applyBorder="1"/>
    <xf numFmtId="0" fontId="11" fillId="0" borderId="0" xfId="0" applyFont="1" applyAlignment="1">
      <alignment horizontal="left"/>
    </xf>
    <xf numFmtId="0" fontId="35" fillId="10" borderId="2" xfId="0" applyFont="1" applyFill="1" applyBorder="1"/>
    <xf numFmtId="0" fontId="35" fillId="0" borderId="0" xfId="0" applyFont="1" applyAlignment="1">
      <alignment horizontal="left" wrapText="1"/>
    </xf>
    <xf numFmtId="0" fontId="2" fillId="0" borderId="0" xfId="0" applyFont="1" applyAlignment="1">
      <alignment horizontal="left" wrapText="1"/>
    </xf>
    <xf numFmtId="0" fontId="35" fillId="7" borderId="10" xfId="1" applyFont="1" applyFill="1" applyBorder="1"/>
    <xf numFmtId="0" fontId="7" fillId="7" borderId="10" xfId="0" applyFont="1" applyFill="1" applyBorder="1"/>
    <xf numFmtId="0" fontId="2" fillId="0" borderId="1" xfId="0" applyFont="1" applyBorder="1"/>
    <xf numFmtId="0" fontId="2" fillId="0" borderId="5" xfId="0" applyFont="1" applyBorder="1"/>
    <xf numFmtId="0" fontId="52" fillId="13" borderId="0" xfId="0" applyFont="1" applyFill="1" applyAlignment="1">
      <alignment horizontal="center"/>
    </xf>
    <xf numFmtId="0" fontId="0" fillId="10" borderId="2" xfId="0" applyFill="1" applyBorder="1"/>
    <xf numFmtId="0" fontId="11" fillId="0" borderId="2" xfId="0" applyFont="1" applyBorder="1" applyAlignment="1">
      <alignment horizontal="center"/>
    </xf>
    <xf numFmtId="0" fontId="2" fillId="0" borderId="2" xfId="0" applyFont="1" applyBorder="1"/>
    <xf numFmtId="0" fontId="11" fillId="0" borderId="2" xfId="0" applyFont="1" applyBorder="1"/>
    <xf numFmtId="0" fontId="47" fillId="0" borderId="0" xfId="0" applyFont="1" applyAlignment="1">
      <alignment horizontal="center"/>
    </xf>
    <xf numFmtId="0" fontId="47" fillId="15" borderId="7" xfId="0" applyFont="1" applyFill="1" applyBorder="1" applyAlignment="1">
      <alignment horizontal="center"/>
    </xf>
    <xf numFmtId="0" fontId="2" fillId="10" borderId="2" xfId="0" applyFont="1" applyFill="1" applyBorder="1" applyAlignment="1">
      <alignment horizontal="left" wrapText="1"/>
    </xf>
    <xf numFmtId="0" fontId="11" fillId="10" borderId="2" xfId="0" applyFont="1" applyFill="1" applyBorder="1"/>
    <xf numFmtId="0" fontId="0" fillId="0" borderId="1" xfId="0" applyBorder="1" applyAlignment="1">
      <alignment wrapText="1"/>
    </xf>
    <xf numFmtId="0" fontId="2" fillId="10" borderId="7" xfId="0" applyFont="1" applyFill="1" applyBorder="1" applyAlignment="1">
      <alignment horizontal="left" wrapText="1"/>
    </xf>
    <xf numFmtId="0" fontId="48" fillId="0" borderId="0" xfId="0" applyFont="1" applyAlignment="1">
      <alignment horizontal="center"/>
    </xf>
    <xf numFmtId="0" fontId="0" fillId="10" borderId="9" xfId="0" applyFill="1" applyBorder="1"/>
    <xf numFmtId="0" fontId="0" fillId="0" borderId="5" xfId="0" applyBorder="1"/>
    <xf numFmtId="0" fontId="0" fillId="10" borderId="3" xfId="0" applyFill="1" applyBorder="1"/>
    <xf numFmtId="0" fontId="35" fillId="10" borderId="1" xfId="0" applyFont="1" applyFill="1" applyBorder="1" applyAlignment="1">
      <alignment wrapText="1"/>
    </xf>
    <xf numFmtId="0" fontId="39" fillId="0" borderId="0" xfId="0" applyFont="1" applyAlignment="1">
      <alignment horizontal="center"/>
    </xf>
    <xf numFmtId="0" fontId="16" fillId="10" borderId="1" xfId="0" applyFont="1" applyFill="1" applyBorder="1"/>
    <xf numFmtId="0" fontId="16" fillId="10" borderId="4" xfId="0" applyFont="1" applyFill="1" applyBorder="1"/>
    <xf numFmtId="0" fontId="35" fillId="10" borderId="7" xfId="0" applyFont="1" applyFill="1" applyBorder="1" applyAlignment="1">
      <alignment wrapText="1"/>
    </xf>
    <xf numFmtId="0" fontId="53" fillId="13" borderId="9" xfId="0" applyFont="1" applyFill="1" applyBorder="1" applyAlignment="1">
      <alignment horizontal="center"/>
    </xf>
    <xf numFmtId="0" fontId="53" fillId="13" borderId="3" xfId="0" applyFont="1" applyFill="1" applyBorder="1" applyAlignment="1">
      <alignment horizontal="center"/>
    </xf>
    <xf numFmtId="0" fontId="53" fillId="13" borderId="4" xfId="0" applyFont="1" applyFill="1" applyBorder="1" applyAlignment="1">
      <alignment horizontal="center"/>
    </xf>
    <xf numFmtId="0" fontId="53" fillId="13" borderId="5" xfId="0" applyFont="1" applyFill="1" applyBorder="1" applyAlignment="1">
      <alignment horizontal="center"/>
    </xf>
    <xf numFmtId="0" fontId="7" fillId="6" borderId="1" xfId="0" applyFont="1" applyFill="1" applyBorder="1"/>
    <xf numFmtId="0" fontId="2" fillId="0" borderId="0" xfId="0" applyFont="1" applyAlignment="1">
      <alignment wrapText="1"/>
    </xf>
    <xf numFmtId="0" fontId="0" fillId="5" borderId="7" xfId="0" applyFill="1" applyBorder="1"/>
    <xf numFmtId="0" fontId="11" fillId="0" borderId="0" xfId="0" applyFont="1" applyAlignment="1">
      <alignment wrapText="1"/>
    </xf>
    <xf numFmtId="0" fontId="51" fillId="0" borderId="0" xfId="0" applyFont="1" applyAlignment="1">
      <alignment horizontal="center"/>
    </xf>
    <xf numFmtId="0" fontId="44" fillId="10" borderId="1" xfId="1" applyFont="1" applyFill="1" applyBorder="1"/>
    <xf numFmtId="0" fontId="11" fillId="10" borderId="1" xfId="0" applyFont="1" applyFill="1" applyBorder="1"/>
    <xf numFmtId="0" fontId="4" fillId="5" borderId="4" xfId="0" applyFont="1" applyFill="1" applyBorder="1"/>
    <xf numFmtId="0" fontId="50" fillId="0" borderId="0" xfId="0" applyFont="1"/>
    <xf numFmtId="0" fontId="49" fillId="0" borderId="0" xfId="0" applyFont="1"/>
    <xf numFmtId="0" fontId="47" fillId="13" borderId="3" xfId="0" applyFont="1" applyFill="1" applyBorder="1" applyAlignment="1">
      <alignment horizontal="center" vertical="center"/>
    </xf>
    <xf numFmtId="0" fontId="45" fillId="11" borderId="7" xfId="0" applyFont="1" applyFill="1" applyBorder="1" applyAlignment="1">
      <alignment vertical="center"/>
    </xf>
    <xf numFmtId="0" fontId="45" fillId="0" borderId="0" xfId="0" applyFont="1" applyAlignment="1">
      <alignment vertical="center"/>
    </xf>
    <xf numFmtId="0" fontId="37" fillId="7" borderId="0" xfId="0" applyFont="1" applyFill="1"/>
    <xf numFmtId="0" fontId="7" fillId="7" borderId="2" xfId="0" applyFont="1" applyFill="1" applyBorder="1"/>
    <xf numFmtId="0" fontId="16" fillId="0" borderId="2" xfId="0" applyFont="1" applyBorder="1"/>
    <xf numFmtId="0" fontId="35" fillId="0" borderId="1" xfId="1" applyFont="1" applyBorder="1"/>
    <xf numFmtId="0" fontId="11" fillId="0" borderId="5" xfId="0" applyFont="1" applyBorder="1"/>
    <xf numFmtId="0" fontId="11" fillId="11" borderId="0" xfId="0" applyFont="1" applyFill="1" applyAlignment="1">
      <alignment wrapText="1"/>
    </xf>
    <xf numFmtId="0" fontId="2" fillId="0" borderId="7" xfId="0" applyFont="1" applyBorder="1"/>
    <xf numFmtId="0" fontId="11" fillId="10" borderId="9" xfId="0" applyFont="1" applyFill="1" applyBorder="1"/>
    <xf numFmtId="0" fontId="35" fillId="10" borderId="5" xfId="0" applyFont="1" applyFill="1" applyBorder="1"/>
    <xf numFmtId="0" fontId="51" fillId="16" borderId="7" xfId="0" applyFont="1" applyFill="1" applyBorder="1" applyAlignment="1">
      <alignment horizontal="center" vertical="center" wrapText="1"/>
    </xf>
    <xf numFmtId="0" fontId="32" fillId="0" borderId="0" xfId="0" applyFont="1" applyAlignment="1">
      <alignment horizontal="center" vertical="center" wrapText="1"/>
    </xf>
  </cellXfs>
  <cellStyles count="23">
    <cellStyle name="Benyttet hyperkobling" xfId="20" builtinId="9" hidden="1"/>
    <cellStyle name="Benyttet hyperkobling" xfId="16" builtinId="9" hidden="1"/>
    <cellStyle name="Benyttet hyperkobling" xfId="10" builtinId="9" hidden="1"/>
    <cellStyle name="Benyttet hyperkobling" xfId="12" builtinId="9" hidden="1"/>
    <cellStyle name="Benyttet hyperkobling" xfId="18" builtinId="9" hidden="1"/>
    <cellStyle name="Benyttet hyperkobling" xfId="14" builtinId="9" hidden="1"/>
    <cellStyle name="Benyttet hyperkobling" xfId="6" builtinId="9" hidden="1"/>
    <cellStyle name="Benyttet hyperkobling" xfId="4" builtinId="9" hidden="1"/>
    <cellStyle name="Benyttet hyperkobling" xfId="8" builtinId="9" hidden="1"/>
    <cellStyle name="Hyperkobling" xfId="11" builtinId="8" hidden="1"/>
    <cellStyle name="Hyperkobling" xfId="17" builtinId="8" hidden="1"/>
    <cellStyle name="Hyperkobling" xfId="7" builtinId="8" hidden="1"/>
    <cellStyle name="Hyperkobling" xfId="9" builtinId="8" hidden="1"/>
    <cellStyle name="Hyperkobling" xfId="5" builtinId="8" hidden="1"/>
    <cellStyle name="Hyperkobling" xfId="13" builtinId="8" hidden="1"/>
    <cellStyle name="Hyperkobling" xfId="19" builtinId="8" hidden="1"/>
    <cellStyle name="Hyperkobling" xfId="15" builtinId="8" hidden="1"/>
    <cellStyle name="Hyperkobling" xfId="3" builtinId="8" hidden="1"/>
    <cellStyle name="Merknad 2" xfId="2" xr:uid="{00000000-0005-0000-0000-000012000000}"/>
    <cellStyle name="Normal" xfId="0" builtinId="0"/>
    <cellStyle name="Normal 2" xfId="1" xr:uid="{00000000-0005-0000-0000-000014000000}"/>
    <cellStyle name="Normal 3" xfId="21" xr:uid="{AEDA53D8-C799-463F-B2BE-6B14ADD09557}"/>
    <cellStyle name="Normal 4" xfId="22" xr:uid="{60918049-225F-44EA-BB1C-7E654CB0A34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78435</xdr:colOff>
      <xdr:row>36</xdr:row>
      <xdr:rowOff>4468</xdr:rowOff>
    </xdr:from>
    <xdr:to>
      <xdr:col>12</xdr:col>
      <xdr:colOff>84550</xdr:colOff>
      <xdr:row>44</xdr:row>
      <xdr:rowOff>4468</xdr:rowOff>
    </xdr:to>
    <xdr:sp macro="" textlink="">
      <xdr:nvSpPr>
        <xdr:cNvPr id="231" name="TekstSylinder 2">
          <a:extLst>
            <a:ext uri="{FF2B5EF4-FFF2-40B4-BE49-F238E27FC236}">
              <a16:creationId xmlns:a16="http://schemas.microsoft.com/office/drawing/2014/main" id="{3A277324-3649-48DF-BCB4-128CFC31AD86}"/>
            </a:ext>
          </a:extLst>
        </xdr:cNvPr>
        <xdr:cNvSpPr txBox="1"/>
      </xdr:nvSpPr>
      <xdr:spPr>
        <a:xfrm>
          <a:off x="12822885" y="6443368"/>
          <a:ext cx="1634890" cy="1524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eaLnBrk="1" fontAlgn="auto" latinLnBrk="0" hangingPunct="1"/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Aktivitetsserie der en først og fremst skal spille sonevis, men også kan spille på tvers av sonene. Det vil bli lagt opp til 7 serierunder,</a:t>
          </a:r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der hvert lag spiller to kamper hver runde. </a:t>
          </a:r>
          <a:endParaRPr lang="nb-NO">
            <a:effectLst/>
          </a:endParaRPr>
        </a:p>
      </xdr:txBody>
    </xdr:sp>
    <xdr:clientData/>
  </xdr:twoCellAnchor>
  <xdr:twoCellAnchor>
    <xdr:from>
      <xdr:col>9</xdr:col>
      <xdr:colOff>29935</xdr:colOff>
      <xdr:row>65</xdr:row>
      <xdr:rowOff>13606</xdr:rowOff>
    </xdr:from>
    <xdr:to>
      <xdr:col>9</xdr:col>
      <xdr:colOff>2001611</xdr:colOff>
      <xdr:row>73</xdr:row>
      <xdr:rowOff>13605</xdr:rowOff>
    </xdr:to>
    <xdr:sp macro="" textlink="">
      <xdr:nvSpPr>
        <xdr:cNvPr id="228" name="TekstSylinder 3" descr="Aktivitetsserie der en først og framst skal spille sonevis, men kan også spille på tvers av soner. Det blir lagt opp til 7 serrierunder der hvert lag spiller to kamper hver runde.">
          <a:extLst>
            <a:ext uri="{FF2B5EF4-FFF2-40B4-BE49-F238E27FC236}">
              <a16:creationId xmlns:a16="http://schemas.microsoft.com/office/drawing/2014/main" id="{B6AD1E3E-A6D3-47F9-8200-7CC78B54F255}"/>
            </a:ext>
            <a:ext uri="{147F2762-F138-4A5C-976F-8EAC2B608ADB}">
              <a16:predDERef xmlns:a16="http://schemas.microsoft.com/office/drawing/2014/main" pred="{3A277324-3649-48DF-BCB4-128CFC31AD86}"/>
            </a:ext>
          </a:extLst>
        </xdr:cNvPr>
        <xdr:cNvSpPr txBox="1"/>
      </xdr:nvSpPr>
      <xdr:spPr>
        <a:xfrm>
          <a:off x="10736035" y="16815706"/>
          <a:ext cx="1971676" cy="15239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Aktivitetsserie på tvers av sonene. Det vil bli lagt opp til enkeltstående kamper,</a:t>
          </a:r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samt to rundespill i løpet av sesongen.</a:t>
          </a:r>
          <a:endParaRPr lang="nb-NO">
            <a:effectLst/>
          </a:endParaRPr>
        </a:p>
        <a:p>
          <a:endParaRPr lang="nb-NO" sz="1100"/>
        </a:p>
      </xdr:txBody>
    </xdr:sp>
    <xdr:clientData/>
  </xdr:twoCellAnchor>
  <xdr:twoCellAnchor>
    <xdr:from>
      <xdr:col>9</xdr:col>
      <xdr:colOff>66675</xdr:colOff>
      <xdr:row>2</xdr:row>
      <xdr:rowOff>180975</xdr:rowOff>
    </xdr:from>
    <xdr:to>
      <xdr:col>9</xdr:col>
      <xdr:colOff>2047876</xdr:colOff>
      <xdr:row>10</xdr:row>
      <xdr:rowOff>180974</xdr:rowOff>
    </xdr:to>
    <xdr:sp macro="" textlink="">
      <xdr:nvSpPr>
        <xdr:cNvPr id="234" name="TekstSylinder 3" descr="Aktivitetsserie der en først og framst skal spille sonevis, men kan også spille på tvers av soner. Det blir lagt opp til 7 serrierunder der hvert lag spiller to kamper hver runde.">
          <a:extLst>
            <a:ext uri="{FF2B5EF4-FFF2-40B4-BE49-F238E27FC236}">
              <a16:creationId xmlns:a16="http://schemas.microsoft.com/office/drawing/2014/main" id="{5C646908-04BF-4885-B2B9-10052D509499}"/>
            </a:ext>
            <a:ext uri="{147F2762-F138-4A5C-976F-8EAC2B608ADB}">
              <a16:predDERef xmlns:a16="http://schemas.microsoft.com/office/drawing/2014/main" pred="{B6AD1E3E-A6D3-47F9-8200-7CC78B54F255}"/>
            </a:ext>
          </a:extLst>
        </xdr:cNvPr>
        <xdr:cNvSpPr txBox="1"/>
      </xdr:nvSpPr>
      <xdr:spPr>
        <a:xfrm>
          <a:off x="10772775" y="447675"/>
          <a:ext cx="1981201" cy="15239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Aktivitetsserie der en først og fremst skal spille sonevis, men også kan spille på tvers av sonene. Det vil bli lagt opp til 7 serierunder,</a:t>
          </a:r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der hvert lag spiller to kamper hver runde. </a:t>
          </a:r>
          <a:endParaRPr lang="nb-NO">
            <a:effectLst/>
          </a:endParaRPr>
        </a:p>
        <a:p>
          <a:endParaRPr lang="nb-NO" sz="1100"/>
        </a:p>
      </xdr:txBody>
    </xdr:sp>
    <xdr:clientData/>
  </xdr:twoCellAnchor>
  <xdr:twoCellAnchor>
    <xdr:from>
      <xdr:col>11</xdr:col>
      <xdr:colOff>9525</xdr:colOff>
      <xdr:row>97</xdr:row>
      <xdr:rowOff>171450</xdr:rowOff>
    </xdr:from>
    <xdr:to>
      <xdr:col>12</xdr:col>
      <xdr:colOff>9526</xdr:colOff>
      <xdr:row>105</xdr:row>
      <xdr:rowOff>171449</xdr:rowOff>
    </xdr:to>
    <xdr:sp macro="" textlink="">
      <xdr:nvSpPr>
        <xdr:cNvPr id="187" name="TekstSylinder 3" descr="Aktivitetsserie der en først og framst skal spille sonevis, men kan også spille på tvers av soner. Det blir lagt opp til 7 serrierunder der hvert lag spiller to kamper hver runde.">
          <a:extLst>
            <a:ext uri="{FF2B5EF4-FFF2-40B4-BE49-F238E27FC236}">
              <a16:creationId xmlns:a16="http://schemas.microsoft.com/office/drawing/2014/main" id="{DEDA530F-A459-4E8F-90ED-30BAB77CC409}"/>
            </a:ext>
            <a:ext uri="{147F2762-F138-4A5C-976F-8EAC2B608ADB}">
              <a16:predDERef xmlns:a16="http://schemas.microsoft.com/office/drawing/2014/main" pred="{5C646908-04BF-4885-B2B9-10052D509499}"/>
            </a:ext>
          </a:extLst>
        </xdr:cNvPr>
        <xdr:cNvSpPr txBox="1"/>
      </xdr:nvSpPr>
      <xdr:spPr>
        <a:xfrm>
          <a:off x="13077825" y="19030950"/>
          <a:ext cx="1981201" cy="15239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Aktivitetsserie på tvers av sonene. Det vil bli lagt opp til enkeltstående kamper,</a:t>
          </a:r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samt to rundespill i løpet av sesongen.</a:t>
          </a:r>
          <a:endParaRPr lang="nb-NO">
            <a:effectLst/>
          </a:endParaRPr>
        </a:p>
        <a:p>
          <a:endParaRPr lang="nb-NO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1344612</xdr:colOff>
      <xdr:row>40</xdr:row>
      <xdr:rowOff>183832</xdr:rowOff>
    </xdr:from>
    <xdr:to>
      <xdr:col>9</xdr:col>
      <xdr:colOff>633889</xdr:colOff>
      <xdr:row>48</xdr:row>
      <xdr:rowOff>33337</xdr:rowOff>
    </xdr:to>
    <xdr:sp macro="" textlink="">
      <xdr:nvSpPr>
        <xdr:cNvPr id="9" name="TekstSylinder 1">
          <a:extLst>
            <a:ext uri="{FF2B5EF4-FFF2-40B4-BE49-F238E27FC236}">
              <a16:creationId xmlns:a16="http://schemas.microsoft.com/office/drawing/2014/main" id="{F7EDA417-9A69-48C2-8324-DFCD4C45FE6D}"/>
            </a:ext>
          </a:extLst>
        </xdr:cNvPr>
        <xdr:cNvSpPr txBox="1"/>
      </xdr:nvSpPr>
      <xdr:spPr>
        <a:xfrm>
          <a:off x="13022262" y="7956232"/>
          <a:ext cx="2051527" cy="146875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Aktivitetsserie der det legges opp til 7 runder á 2 kamper. Alle lag vil ikke møte hverandre. </a:t>
          </a:r>
          <a:r>
            <a:rPr lang="nb-NO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Forsøker å skape størst mulig variasjon i oppsettet og tilpasse rundene og reiseavstander.</a:t>
          </a:r>
          <a:endParaRPr lang="nb-NO">
            <a:effectLst/>
          </a:endParaRPr>
        </a:p>
        <a:p>
          <a:endParaRPr lang="nb-NO" sz="1100"/>
        </a:p>
      </xdr:txBody>
    </xdr:sp>
    <xdr:clientData/>
  </xdr:twoCellAnchor>
  <xdr:twoCellAnchor>
    <xdr:from>
      <xdr:col>5</xdr:col>
      <xdr:colOff>866775</xdr:colOff>
      <xdr:row>78</xdr:row>
      <xdr:rowOff>92076</xdr:rowOff>
    </xdr:from>
    <xdr:to>
      <xdr:col>6</xdr:col>
      <xdr:colOff>1038225</xdr:colOff>
      <xdr:row>86</xdr:row>
      <xdr:rowOff>15876</xdr:rowOff>
    </xdr:to>
    <xdr:sp macro="" textlink="">
      <xdr:nvSpPr>
        <xdr:cNvPr id="8" name="TekstSylinder 3">
          <a:extLst>
            <a:ext uri="{FF2B5EF4-FFF2-40B4-BE49-F238E27FC236}">
              <a16:creationId xmlns:a16="http://schemas.microsoft.com/office/drawing/2014/main" id="{CCAD6E6E-B71E-4F95-95B9-AE5A0AC7E6AA}"/>
            </a:ext>
            <a:ext uri="{147F2762-F138-4A5C-976F-8EAC2B608ADB}">
              <a16:predDERef xmlns:a16="http://schemas.microsoft.com/office/drawing/2014/main" pred="{F7EDA417-9A69-48C2-8324-DFCD4C45FE6D}"/>
            </a:ext>
          </a:extLst>
        </xdr:cNvPr>
        <xdr:cNvSpPr txBox="1"/>
      </xdr:nvSpPr>
      <xdr:spPr>
        <a:xfrm>
          <a:off x="9239250" y="15274926"/>
          <a:ext cx="1714500" cy="1447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Aktivitetsserie på tvers av sonene. Det vil bli lagt opp til enkeltstående kamper,</a:t>
          </a:r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samt to rundespill i løpet av sesongen.</a:t>
          </a:r>
          <a:endParaRPr lang="nb-NO">
            <a:effectLst/>
          </a:endParaRPr>
        </a:p>
        <a:p>
          <a:endParaRPr lang="nb-NO" sz="1100"/>
        </a:p>
      </xdr:txBody>
    </xdr:sp>
    <xdr:clientData/>
  </xdr:twoCellAnchor>
  <xdr:twoCellAnchor>
    <xdr:from>
      <xdr:col>19</xdr:col>
      <xdr:colOff>864394</xdr:colOff>
      <xdr:row>80</xdr:row>
      <xdr:rowOff>133349</xdr:rowOff>
    </xdr:from>
    <xdr:to>
      <xdr:col>21</xdr:col>
      <xdr:colOff>538162</xdr:colOff>
      <xdr:row>89</xdr:row>
      <xdr:rowOff>123824</xdr:rowOff>
    </xdr:to>
    <xdr:sp macro="" textlink="">
      <xdr:nvSpPr>
        <xdr:cNvPr id="16" name="TekstSylinder 15">
          <a:extLst>
            <a:ext uri="{FF2B5EF4-FFF2-40B4-BE49-F238E27FC236}">
              <a16:creationId xmlns:a16="http://schemas.microsoft.com/office/drawing/2014/main" id="{4FED757B-E878-42EA-9B0F-D49DE1A89DF4}"/>
            </a:ext>
          </a:extLst>
        </xdr:cNvPr>
        <xdr:cNvSpPr txBox="1"/>
      </xdr:nvSpPr>
      <xdr:spPr>
        <a:xfrm>
          <a:off x="21426488" y="7324724"/>
          <a:ext cx="1804987" cy="17049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7</xdr:col>
      <xdr:colOff>1352550</xdr:colOff>
      <xdr:row>3</xdr:row>
      <xdr:rowOff>15718</xdr:rowOff>
    </xdr:from>
    <xdr:to>
      <xdr:col>9</xdr:col>
      <xdr:colOff>967740</xdr:colOff>
      <xdr:row>11</xdr:row>
      <xdr:rowOff>15718</xdr:rowOff>
    </xdr:to>
    <xdr:sp macro="" textlink="">
      <xdr:nvSpPr>
        <xdr:cNvPr id="10" name="TekstSylinder 1">
          <a:extLst>
            <a:ext uri="{FF2B5EF4-FFF2-40B4-BE49-F238E27FC236}">
              <a16:creationId xmlns:a16="http://schemas.microsoft.com/office/drawing/2014/main" id="{7741FB5F-8674-456F-9788-52DBB50A717F}"/>
            </a:ext>
            <a:ext uri="{147F2762-F138-4A5C-976F-8EAC2B608ADB}">
              <a16:predDERef xmlns:a16="http://schemas.microsoft.com/office/drawing/2014/main" pred="{981407D1-5C3F-4F67-905E-C0A5A4E3BFBD}"/>
            </a:ext>
          </a:extLst>
        </xdr:cNvPr>
        <xdr:cNvSpPr txBox="1"/>
      </xdr:nvSpPr>
      <xdr:spPr>
        <a:xfrm>
          <a:off x="13030200" y="663418"/>
          <a:ext cx="2377440" cy="1524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Aktivitetsserie der det legges opp til 7 runder á 2 kamper. Alle lag vil ikke møte hverandre. </a:t>
          </a:r>
          <a:r>
            <a:rPr lang="nb-NO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Forsøker å skape størst mulig variasjon i oppsettet og tilpasse rundene og reiseavstander.</a:t>
          </a:r>
          <a:endParaRPr lang="nb-NO">
            <a:effectLst/>
          </a:endParaRPr>
        </a:p>
        <a:p>
          <a:endParaRPr lang="nb-NO" sz="1100"/>
        </a:p>
      </xdr:txBody>
    </xdr:sp>
    <xdr:clientData/>
  </xdr:twoCellAnchor>
  <xdr:twoCellAnchor>
    <xdr:from>
      <xdr:col>5</xdr:col>
      <xdr:colOff>495300</xdr:colOff>
      <xdr:row>111</xdr:row>
      <xdr:rowOff>139700</xdr:rowOff>
    </xdr:from>
    <xdr:to>
      <xdr:col>6</xdr:col>
      <xdr:colOff>584201</xdr:colOff>
      <xdr:row>119</xdr:row>
      <xdr:rowOff>139699</xdr:rowOff>
    </xdr:to>
    <xdr:sp macro="" textlink="">
      <xdr:nvSpPr>
        <xdr:cNvPr id="5" name="TekstSylinder 3" descr="Aktivitetsserie der en først og framst skal spille sonevis, men kan også spille på tvers av soner. Det blir lagt opp til 7 serrierunder der hvert lag spiller to kamper hver runde.">
          <a:extLst>
            <a:ext uri="{FF2B5EF4-FFF2-40B4-BE49-F238E27FC236}">
              <a16:creationId xmlns:a16="http://schemas.microsoft.com/office/drawing/2014/main" id="{BC53C4D7-B5B7-40BC-8F10-221A57FD648C}"/>
            </a:ext>
            <a:ext uri="{147F2762-F138-4A5C-976F-8EAC2B608ADB}">
              <a16:predDERef xmlns:a16="http://schemas.microsoft.com/office/drawing/2014/main" pred="{98C11143-F3FE-4807-87FC-C56D6E4CDB8F}"/>
            </a:ext>
          </a:extLst>
        </xdr:cNvPr>
        <xdr:cNvSpPr txBox="1"/>
      </xdr:nvSpPr>
      <xdr:spPr>
        <a:xfrm>
          <a:off x="8861425" y="21697950"/>
          <a:ext cx="1628776" cy="15239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Aktivitetsserie på tvers av sonene. Det vil bli lagt opp til enkeltstående kamper,</a:t>
          </a:r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samt to rundespill i løpet av sesongen.</a:t>
          </a:r>
          <a:endParaRPr lang="nb-NO">
            <a:effectLst/>
          </a:endParaRPr>
        </a:p>
        <a:p>
          <a:endParaRPr lang="nb-NO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E17"/>
  <sheetViews>
    <sheetView zoomScale="90" zoomScaleNormal="90" zoomScalePageLayoutView="90" workbookViewId="0">
      <selection activeCell="F14" sqref="F14"/>
    </sheetView>
  </sheetViews>
  <sheetFormatPr baseColWidth="10" defaultColWidth="11.42578125" defaultRowHeight="15"/>
  <cols>
    <col min="1" max="1" width="3.85546875" customWidth="1"/>
    <col min="2" max="2" width="23.28515625" customWidth="1"/>
    <col min="3" max="3" width="3.85546875" customWidth="1"/>
    <col min="4" max="4" width="23.28515625" customWidth="1"/>
  </cols>
  <sheetData>
    <row r="2" spans="1:5" ht="21">
      <c r="A2" s="3"/>
      <c r="B2" s="4" t="s">
        <v>0</v>
      </c>
      <c r="C2" s="3"/>
      <c r="D2" s="3"/>
      <c r="E2" s="3"/>
    </row>
    <row r="4" spans="1:5">
      <c r="B4" s="5">
        <f>COUNTA(B6:B13)</f>
        <v>0</v>
      </c>
      <c r="C4" s="5"/>
      <c r="D4" s="5">
        <f>COUNTA(D6:D13)</f>
        <v>0</v>
      </c>
    </row>
    <row r="5" spans="1:5">
      <c r="B5" s="6" t="s">
        <v>1</v>
      </c>
      <c r="C5" s="2"/>
      <c r="D5" s="6" t="s">
        <v>2</v>
      </c>
    </row>
    <row r="6" spans="1:5">
      <c r="B6" s="8"/>
      <c r="D6" s="8"/>
    </row>
    <row r="7" spans="1:5">
      <c r="B7" s="8"/>
      <c r="D7" s="8"/>
    </row>
    <row r="8" spans="1:5">
      <c r="B8" s="8"/>
      <c r="D8" s="8"/>
    </row>
    <row r="9" spans="1:5">
      <c r="B9" s="8"/>
      <c r="D9" s="8"/>
    </row>
    <row r="10" spans="1:5">
      <c r="B10" s="8"/>
      <c r="D10" s="8"/>
    </row>
    <row r="11" spans="1:5">
      <c r="B11" s="8"/>
      <c r="D11" s="8"/>
    </row>
    <row r="12" spans="1:5">
      <c r="B12" s="1"/>
      <c r="D12" s="8"/>
    </row>
    <row r="13" spans="1:5">
      <c r="B13" s="9"/>
      <c r="D13" s="9"/>
    </row>
    <row r="14" spans="1:5">
      <c r="B14" s="7" t="str">
        <f>B4&amp;" lag - aktivitetsserie"</f>
        <v>0 lag - aktivitetsserie</v>
      </c>
      <c r="D14" s="7" t="str">
        <f>D4&amp;" lag - aktivitetsserie"</f>
        <v>0 lag - aktivitetsserie</v>
      </c>
    </row>
    <row r="15" spans="1:5">
      <c r="B15" s="7" t="s">
        <v>3</v>
      </c>
      <c r="D15" s="7" t="s">
        <v>3</v>
      </c>
    </row>
    <row r="17" spans="2:2">
      <c r="B17" t="s">
        <v>4</v>
      </c>
    </row>
  </sheetData>
  <sortState xmlns:xlrd2="http://schemas.microsoft.com/office/spreadsheetml/2017/richdata2" ref="D6:D12">
    <sortCondition ref="D6"/>
  </sortState>
  <phoneticPr fontId="8" type="noConversion"/>
  <pageMargins left="0.7" right="0.7" top="0.75" bottom="0.75" header="0.3" footer="0.3"/>
  <pageSetup paperSize="9" orientation="portrait" horizontalDpi="1200" verticalDpi="1200" r:id="rId1"/>
  <headerFooter>
    <oddHeader>&amp;LGullserien (HU)&amp;CPuljeoppsett Sesongen 2016/2017_x000D_Høringsforslag - frist 22.mai for innspill&amp;RNHF Region Vest</oddHeader>
    <oddFooter>&amp;L13.mai 2016&amp;R&amp;P av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392"/>
  <sheetViews>
    <sheetView topLeftCell="A163" zoomScale="96" zoomScaleNormal="96" zoomScalePageLayoutView="80" workbookViewId="0">
      <selection activeCell="B174" sqref="B174"/>
    </sheetView>
  </sheetViews>
  <sheetFormatPr baseColWidth="10" defaultColWidth="11.42578125" defaultRowHeight="15"/>
  <cols>
    <col min="1" max="1" width="7.140625" style="11" customWidth="1"/>
    <col min="2" max="2" width="36.140625" style="11" bestFit="1" customWidth="1"/>
    <col min="3" max="3" width="3.85546875" style="11" customWidth="1"/>
    <col min="4" max="4" width="35.140625" style="11" bestFit="1" customWidth="1"/>
    <col min="5" max="5" width="3.85546875" style="11" customWidth="1"/>
    <col min="6" max="6" width="33.140625" style="11" bestFit="1" customWidth="1"/>
    <col min="7" max="7" width="4" style="11" customWidth="1"/>
    <col min="8" max="8" width="33.42578125" style="11" bestFit="1" customWidth="1"/>
    <col min="9" max="9" width="3.85546875" style="11" customWidth="1"/>
    <col min="10" max="10" width="31.5703125" style="11" bestFit="1" customWidth="1"/>
    <col min="11" max="11" width="3.85546875" style="11" customWidth="1"/>
    <col min="12" max="12" width="29.7109375" style="11" bestFit="1" customWidth="1"/>
    <col min="13" max="13" width="4" style="11" customWidth="1"/>
    <col min="14" max="14" width="31.42578125" style="11" bestFit="1" customWidth="1"/>
    <col min="15" max="15" width="4" style="11" customWidth="1"/>
    <col min="16" max="16" width="23.28515625" style="11" customWidth="1"/>
    <col min="17" max="17" width="4.7109375" style="49" customWidth="1"/>
    <col min="18" max="18" width="23.42578125" style="11" customWidth="1"/>
    <col min="19" max="19" width="8.28515625" style="11" customWidth="1"/>
    <col min="20" max="20" width="21.140625" style="11" customWidth="1"/>
    <col min="21" max="21" width="9.42578125" style="11" customWidth="1"/>
    <col min="22" max="22" width="22.42578125" style="11" customWidth="1"/>
    <col min="23" max="16384" width="11.42578125" style="11"/>
  </cols>
  <sheetData>
    <row r="1" spans="1:26" s="120" customFormat="1" ht="21">
      <c r="B1" s="117" t="s">
        <v>35</v>
      </c>
      <c r="D1" s="117">
        <f>B3+D3+F3+H3</f>
        <v>84</v>
      </c>
      <c r="E1" s="117" t="s">
        <v>36</v>
      </c>
    </row>
    <row r="2" spans="1:26" s="120" customFormat="1" ht="21">
      <c r="A2" s="212"/>
      <c r="B2" s="213"/>
      <c r="C2" s="212"/>
      <c r="D2" s="213"/>
      <c r="E2" s="213"/>
      <c r="F2" s="212"/>
      <c r="G2" s="212"/>
      <c r="H2" s="212"/>
      <c r="I2" s="212"/>
      <c r="J2" s="212"/>
      <c r="K2" s="212"/>
      <c r="L2" s="212"/>
      <c r="M2" s="212"/>
      <c r="N2" s="212"/>
    </row>
    <row r="3" spans="1:26">
      <c r="A3" s="10"/>
      <c r="B3" s="27">
        <f>COUNTA(B5:B28)</f>
        <v>24</v>
      </c>
      <c r="C3" s="2"/>
      <c r="D3" s="27">
        <f>COUNTA(D5:D25)</f>
        <v>21</v>
      </c>
      <c r="E3" s="10"/>
      <c r="F3" s="27">
        <f>COUNTA(F5:F27)</f>
        <v>23</v>
      </c>
      <c r="G3" s="2"/>
      <c r="H3" s="27">
        <f>COUNTA(H5:H25)</f>
        <v>16</v>
      </c>
      <c r="I3" s="10"/>
      <c r="J3" s="10"/>
      <c r="K3"/>
      <c r="L3"/>
      <c r="M3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</row>
    <row r="4" spans="1:26">
      <c r="A4" s="10"/>
      <c r="B4" s="129" t="s">
        <v>37</v>
      </c>
      <c r="C4" s="10"/>
      <c r="D4" s="129" t="s">
        <v>38</v>
      </c>
      <c r="E4" s="10"/>
      <c r="F4" s="129" t="s">
        <v>39</v>
      </c>
      <c r="G4" s="10"/>
      <c r="H4" s="163" t="s">
        <v>40</v>
      </c>
      <c r="I4" s="10"/>
      <c r="J4" s="10"/>
      <c r="K4"/>
      <c r="L4" s="10"/>
      <c r="M4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</row>
    <row r="5" spans="1:26">
      <c r="A5" s="10"/>
      <c r="B5" s="179" t="s">
        <v>41</v>
      </c>
      <c r="C5" s="10"/>
      <c r="D5" s="179" t="s">
        <v>42</v>
      </c>
      <c r="E5" s="10"/>
      <c r="F5" s="179" t="s">
        <v>43</v>
      </c>
      <c r="G5" s="10"/>
      <c r="H5" s="173" t="s">
        <v>44</v>
      </c>
      <c r="I5" s="10"/>
      <c r="J5" s="10"/>
      <c r="K5"/>
      <c r="L5" s="10"/>
      <c r="M5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</row>
    <row r="6" spans="1:26">
      <c r="A6" s="10"/>
      <c r="B6" s="179" t="s">
        <v>45</v>
      </c>
      <c r="C6" s="10"/>
      <c r="D6" s="179" t="s">
        <v>46</v>
      </c>
      <c r="E6" s="10"/>
      <c r="F6" s="179" t="s">
        <v>47</v>
      </c>
      <c r="G6" s="10"/>
      <c r="H6" s="173" t="s">
        <v>48</v>
      </c>
      <c r="I6" s="10"/>
      <c r="J6" s="10"/>
      <c r="K6"/>
      <c r="L6" s="10"/>
      <c r="M6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</row>
    <row r="7" spans="1:26">
      <c r="A7" s="10"/>
      <c r="B7" s="179" t="s">
        <v>49</v>
      </c>
      <c r="C7" s="10"/>
      <c r="D7" s="179" t="s">
        <v>50</v>
      </c>
      <c r="E7" s="10"/>
      <c r="F7" s="179" t="s">
        <v>51</v>
      </c>
      <c r="G7" s="10"/>
      <c r="H7" s="173" t="s">
        <v>52</v>
      </c>
      <c r="I7" s="10"/>
      <c r="J7" s="10"/>
      <c r="K7"/>
      <c r="L7" s="10"/>
      <c r="M7"/>
      <c r="N7" s="10"/>
      <c r="O7" s="12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</row>
    <row r="8" spans="1:26">
      <c r="A8" s="10"/>
      <c r="B8" s="179" t="s">
        <v>53</v>
      </c>
      <c r="C8" s="10"/>
      <c r="D8" s="179" t="s">
        <v>54</v>
      </c>
      <c r="E8" s="10"/>
      <c r="F8" s="179" t="s">
        <v>55</v>
      </c>
      <c r="G8" s="10"/>
      <c r="H8" s="173" t="s">
        <v>56</v>
      </c>
      <c r="I8" s="10"/>
      <c r="J8" s="10"/>
      <c r="K8"/>
      <c r="L8" s="10"/>
      <c r="M8"/>
      <c r="N8" s="10"/>
      <c r="O8" s="10"/>
      <c r="P8" s="10"/>
      <c r="Q8" s="23"/>
      <c r="R8" s="10"/>
      <c r="S8" s="10"/>
      <c r="T8" s="10"/>
      <c r="U8" s="10"/>
      <c r="V8" s="10"/>
      <c r="W8" s="10"/>
      <c r="X8" s="10"/>
      <c r="Y8" s="10"/>
      <c r="Z8" s="10"/>
    </row>
    <row r="9" spans="1:26">
      <c r="A9" s="10"/>
      <c r="B9" s="179" t="s">
        <v>57</v>
      </c>
      <c r="C9" s="10"/>
      <c r="D9" s="179" t="s">
        <v>58</v>
      </c>
      <c r="E9" s="10"/>
      <c r="F9" s="179" t="s">
        <v>59</v>
      </c>
      <c r="G9" s="10"/>
      <c r="H9" s="173" t="s">
        <v>60</v>
      </c>
      <c r="I9" s="10"/>
      <c r="J9" s="10"/>
      <c r="K9"/>
      <c r="L9" s="10"/>
      <c r="M9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</row>
    <row r="10" spans="1:26">
      <c r="A10" s="10"/>
      <c r="B10" s="179" t="s">
        <v>61</v>
      </c>
      <c r="C10" s="10"/>
      <c r="D10" s="179" t="s">
        <v>62</v>
      </c>
      <c r="E10" s="10"/>
      <c r="F10" s="179" t="s">
        <v>63</v>
      </c>
      <c r="G10" s="10"/>
      <c r="H10" s="173" t="s">
        <v>64</v>
      </c>
      <c r="I10" s="10"/>
      <c r="J10" s="10"/>
      <c r="K10"/>
      <c r="L10" s="10"/>
      <c r="M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</row>
    <row r="11" spans="1:26">
      <c r="A11" s="10"/>
      <c r="B11" s="179" t="s">
        <v>65</v>
      </c>
      <c r="C11" s="10"/>
      <c r="D11" s="179" t="s">
        <v>15</v>
      </c>
      <c r="E11" s="10"/>
      <c r="F11" s="179" t="s">
        <v>66</v>
      </c>
      <c r="G11" s="10"/>
      <c r="H11" s="173" t="s">
        <v>67</v>
      </c>
      <c r="I11" s="10"/>
      <c r="J11" s="10"/>
      <c r="K11"/>
      <c r="L11" s="10"/>
      <c r="M11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</row>
    <row r="12" spans="1:26">
      <c r="A12" s="10"/>
      <c r="B12" s="179" t="s">
        <v>68</v>
      </c>
      <c r="C12" s="10"/>
      <c r="D12" s="179" t="s">
        <v>69</v>
      </c>
      <c r="E12" s="10"/>
      <c r="F12" s="179" t="s">
        <v>70</v>
      </c>
      <c r="G12" s="10"/>
      <c r="H12" s="173" t="s">
        <v>12</v>
      </c>
      <c r="I12" s="10"/>
      <c r="J12" s="10"/>
      <c r="K12"/>
      <c r="L12" s="10"/>
      <c r="M12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</row>
    <row r="13" spans="1:26">
      <c r="A13" s="10"/>
      <c r="B13" s="179" t="s">
        <v>71</v>
      </c>
      <c r="C13" s="10"/>
      <c r="D13" s="179" t="s">
        <v>72</v>
      </c>
      <c r="E13" s="10"/>
      <c r="F13" s="179" t="s">
        <v>5</v>
      </c>
      <c r="G13" s="10"/>
      <c r="H13" s="173" t="s">
        <v>73</v>
      </c>
      <c r="I13" s="10"/>
      <c r="J13" s="10"/>
      <c r="K13"/>
      <c r="L13" s="10"/>
      <c r="M13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</row>
    <row r="14" spans="1:26">
      <c r="A14" s="10"/>
      <c r="B14" s="179" t="s">
        <v>74</v>
      </c>
      <c r="C14" s="10"/>
      <c r="D14" s="179" t="s">
        <v>75</v>
      </c>
      <c r="E14" s="10"/>
      <c r="F14" s="179" t="s">
        <v>76</v>
      </c>
      <c r="G14" s="10"/>
      <c r="H14" s="173" t="s">
        <v>77</v>
      </c>
      <c r="I14" s="10"/>
      <c r="J14" s="10"/>
      <c r="K14"/>
      <c r="L14" s="10"/>
      <c r="M14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</row>
    <row r="15" spans="1:26">
      <c r="A15" s="10"/>
      <c r="B15" s="179" t="s">
        <v>78</v>
      </c>
      <c r="C15" s="10"/>
      <c r="D15" s="179" t="s">
        <v>79</v>
      </c>
      <c r="E15" s="10"/>
      <c r="F15" s="179" t="s">
        <v>80</v>
      </c>
      <c r="G15" s="10"/>
      <c r="H15" s="173" t="s">
        <v>81</v>
      </c>
      <c r="I15" s="10"/>
      <c r="J15" s="10"/>
      <c r="K15"/>
      <c r="L15" s="10"/>
      <c r="M15"/>
      <c r="N15" s="10"/>
      <c r="O15" s="10"/>
      <c r="P15" s="10"/>
      <c r="Q15" s="23"/>
      <c r="R15" s="10"/>
      <c r="S15" s="10"/>
      <c r="T15" s="10"/>
      <c r="U15" s="10"/>
      <c r="V15" s="10"/>
      <c r="W15" s="10"/>
      <c r="X15" s="10"/>
      <c r="Y15" s="10"/>
      <c r="Z15" s="10"/>
    </row>
    <row r="16" spans="1:26">
      <c r="A16" s="10"/>
      <c r="B16" s="179" t="s">
        <v>82</v>
      </c>
      <c r="C16" s="10"/>
      <c r="D16" s="179" t="s">
        <v>83</v>
      </c>
      <c r="E16" s="10"/>
      <c r="F16" s="179" t="s">
        <v>84</v>
      </c>
      <c r="G16" s="10"/>
      <c r="H16" s="173" t="s">
        <v>81</v>
      </c>
      <c r="I16" s="10"/>
      <c r="J16" s="10"/>
      <c r="K16"/>
      <c r="L16" s="10"/>
      <c r="M16"/>
      <c r="N16" s="10"/>
      <c r="O16" s="10"/>
      <c r="P16" s="10"/>
      <c r="Q16" s="23"/>
      <c r="R16" s="10"/>
      <c r="S16" s="10"/>
      <c r="T16" s="10"/>
      <c r="U16" s="10"/>
      <c r="V16" s="10"/>
      <c r="W16" s="10"/>
      <c r="X16" s="10"/>
      <c r="Y16" s="10"/>
      <c r="Z16" s="10"/>
    </row>
    <row r="17" spans="1:26">
      <c r="A17" s="10"/>
      <c r="B17" s="179" t="s">
        <v>85</v>
      </c>
      <c r="C17" s="10"/>
      <c r="D17" s="178" t="s">
        <v>86</v>
      </c>
      <c r="E17" s="10"/>
      <c r="F17" s="179" t="s">
        <v>20</v>
      </c>
      <c r="G17" s="10"/>
      <c r="H17" s="173" t="s">
        <v>87</v>
      </c>
      <c r="I17" s="10"/>
      <c r="J17" s="10"/>
      <c r="K17"/>
      <c r="L17" s="10"/>
      <c r="M17"/>
      <c r="N17" s="10"/>
      <c r="O17" s="10"/>
      <c r="P17" s="10"/>
      <c r="Q17" s="23"/>
      <c r="R17" s="10"/>
      <c r="S17" s="10"/>
      <c r="T17" s="10"/>
      <c r="U17" s="10"/>
      <c r="V17" s="10"/>
      <c r="W17" s="10"/>
      <c r="X17" s="10"/>
      <c r="Y17" s="10"/>
      <c r="Z17" s="10"/>
    </row>
    <row r="18" spans="1:26">
      <c r="A18" s="10"/>
      <c r="B18" s="179" t="s">
        <v>19</v>
      </c>
      <c r="C18" s="10"/>
      <c r="D18" s="179" t="s">
        <v>27</v>
      </c>
      <c r="E18" s="10"/>
      <c r="F18" s="178" t="s">
        <v>88</v>
      </c>
      <c r="G18" s="10"/>
      <c r="H18" s="173" t="s">
        <v>89</v>
      </c>
      <c r="I18" s="10"/>
      <c r="J18" s="10"/>
      <c r="K18"/>
      <c r="L18" s="10"/>
      <c r="M18"/>
      <c r="N18" s="10"/>
      <c r="O18" s="10"/>
      <c r="P18" s="10"/>
      <c r="Q18" s="23"/>
      <c r="R18" s="10"/>
      <c r="S18" s="10"/>
      <c r="T18" s="10"/>
      <c r="U18" s="10"/>
      <c r="V18" s="10"/>
      <c r="W18" s="10"/>
      <c r="X18" s="10"/>
      <c r="Y18" s="10"/>
      <c r="Z18" s="10"/>
    </row>
    <row r="19" spans="1:26">
      <c r="A19" s="10"/>
      <c r="B19" s="179" t="s">
        <v>90</v>
      </c>
      <c r="C19" s="10"/>
      <c r="D19" s="179" t="s">
        <v>91</v>
      </c>
      <c r="E19" s="10"/>
      <c r="F19" s="179" t="s">
        <v>92</v>
      </c>
      <c r="G19" s="10"/>
      <c r="H19" s="173" t="s">
        <v>93</v>
      </c>
      <c r="I19" s="10"/>
      <c r="J19" s="10"/>
      <c r="K19"/>
      <c r="L19" s="10"/>
      <c r="M19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</row>
    <row r="20" spans="1:26">
      <c r="A20" s="10"/>
      <c r="B20" s="179" t="s">
        <v>94</v>
      </c>
      <c r="C20" s="10"/>
      <c r="D20" s="179" t="s">
        <v>95</v>
      </c>
      <c r="E20" s="10"/>
      <c r="F20" s="179" t="s">
        <v>96</v>
      </c>
      <c r="G20" s="10"/>
      <c r="H20" s="173" t="s">
        <v>97</v>
      </c>
      <c r="I20" s="10"/>
      <c r="J20" s="10"/>
      <c r="K20"/>
      <c r="L20" s="10"/>
      <c r="M2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</row>
    <row r="21" spans="1:26">
      <c r="A21" s="10"/>
      <c r="B21" s="178" t="s">
        <v>30</v>
      </c>
      <c r="C21" s="10"/>
      <c r="D21" s="179" t="s">
        <v>98</v>
      </c>
      <c r="E21" s="10"/>
      <c r="F21" s="179" t="s">
        <v>99</v>
      </c>
      <c r="G21" s="10"/>
      <c r="H21" s="164"/>
      <c r="I21" s="10"/>
      <c r="J21" s="10"/>
      <c r="K21"/>
      <c r="L21" s="10"/>
      <c r="M21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</row>
    <row r="22" spans="1:26">
      <c r="A22" s="10"/>
      <c r="B22" s="179" t="s">
        <v>100</v>
      </c>
      <c r="C22" s="10"/>
      <c r="D22" s="179" t="s">
        <v>101</v>
      </c>
      <c r="E22" s="10"/>
      <c r="F22" s="179" t="s">
        <v>102</v>
      </c>
      <c r="G22" s="10"/>
      <c r="H22" s="164"/>
      <c r="I22" s="10"/>
      <c r="J22" s="10"/>
      <c r="K22"/>
      <c r="L22" s="10"/>
      <c r="M22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</row>
    <row r="23" spans="1:26">
      <c r="A23" s="10"/>
      <c r="B23" s="179" t="s">
        <v>103</v>
      </c>
      <c r="C23" s="10"/>
      <c r="D23" s="179" t="s">
        <v>104</v>
      </c>
      <c r="E23" s="10"/>
      <c r="F23" s="179" t="s">
        <v>105</v>
      </c>
      <c r="G23" s="10"/>
      <c r="H23" s="165"/>
      <c r="I23" s="10"/>
      <c r="J23" s="10"/>
      <c r="K23"/>
      <c r="L23" s="10"/>
      <c r="M23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</row>
    <row r="24" spans="1:26">
      <c r="A24" s="10"/>
      <c r="B24" s="179" t="s">
        <v>11</v>
      </c>
      <c r="C24" s="10"/>
      <c r="D24" s="179" t="s">
        <v>24</v>
      </c>
      <c r="E24" s="10"/>
      <c r="F24" s="179" t="s">
        <v>106</v>
      </c>
      <c r="G24" s="10"/>
      <c r="H24" s="165"/>
      <c r="I24" s="10"/>
      <c r="J24" s="10"/>
      <c r="K24"/>
      <c r="L24" s="10"/>
      <c r="M24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</row>
    <row r="25" spans="1:26">
      <c r="A25" s="10"/>
      <c r="B25" s="179" t="s">
        <v>107</v>
      </c>
      <c r="C25" s="10"/>
      <c r="D25" s="179" t="s">
        <v>108</v>
      </c>
      <c r="E25" s="10"/>
      <c r="F25" s="179" t="s">
        <v>109</v>
      </c>
      <c r="G25" s="10"/>
      <c r="H25" s="165"/>
      <c r="I25" s="10"/>
      <c r="J25" s="10"/>
      <c r="K25"/>
      <c r="L25" s="10"/>
      <c r="M25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</row>
    <row r="26" spans="1:26">
      <c r="A26" s="10"/>
      <c r="B26" s="179" t="s">
        <v>110</v>
      </c>
      <c r="C26" s="10"/>
      <c r="D26" s="180" t="s">
        <v>111</v>
      </c>
      <c r="E26" s="10"/>
      <c r="F26" s="179" t="s">
        <v>112</v>
      </c>
      <c r="G26" s="10"/>
      <c r="H26" s="130" t="str">
        <f>H3&amp;" lag - aktivitetsserie"</f>
        <v>16 lag - aktivitetsserie</v>
      </c>
      <c r="I26" s="10"/>
      <c r="J26" s="10"/>
      <c r="K26"/>
      <c r="L26" s="10"/>
      <c r="M26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</row>
    <row r="27" spans="1:26">
      <c r="A27" s="10"/>
      <c r="B27" s="179" t="s">
        <v>113</v>
      </c>
      <c r="C27" s="10"/>
      <c r="D27" s="131" t="s">
        <v>114</v>
      </c>
      <c r="E27" s="10"/>
      <c r="F27" s="179" t="s">
        <v>115</v>
      </c>
      <c r="G27" s="10"/>
      <c r="H27" s="214" t="s">
        <v>114</v>
      </c>
      <c r="I27" s="10"/>
      <c r="J27" s="10"/>
      <c r="K27"/>
      <c r="L27" s="10"/>
      <c r="M27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</row>
    <row r="28" spans="1:26">
      <c r="A28" s="10"/>
      <c r="B28" s="179" t="s">
        <v>8</v>
      </c>
      <c r="C28" s="10"/>
      <c r="D28" s="10"/>
      <c r="E28" s="10"/>
      <c r="F28" s="180" t="s">
        <v>116</v>
      </c>
      <c r="G28" s="10"/>
      <c r="H28" s="10"/>
      <c r="I28" s="10"/>
      <c r="J28" s="10"/>
      <c r="K28"/>
      <c r="L28" s="10"/>
      <c r="M28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</row>
    <row r="29" spans="1:26">
      <c r="A29" s="10"/>
      <c r="B29" s="130" t="str">
        <f>B3&amp;" lag - aktivitetsserie"</f>
        <v>24 lag - aktivitetsserie</v>
      </c>
      <c r="C29" s="10"/>
      <c r="D29" s="10"/>
      <c r="E29" s="10"/>
      <c r="F29" s="131" t="s">
        <v>114</v>
      </c>
      <c r="G29" s="10"/>
      <c r="H29" s="10"/>
      <c r="I29" s="10"/>
      <c r="J29" s="10"/>
      <c r="K29"/>
      <c r="L29" s="10"/>
      <c r="M29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</row>
    <row r="30" spans="1:26">
      <c r="A30" s="10"/>
      <c r="B30" s="131" t="s">
        <v>114</v>
      </c>
      <c r="C30" s="10"/>
      <c r="D30" s="10"/>
      <c r="E30" s="10"/>
      <c r="F30" s="10"/>
      <c r="G30" s="10"/>
      <c r="H30" s="10"/>
      <c r="I30" s="10"/>
      <c r="J30" s="10"/>
      <c r="K30"/>
      <c r="L30" s="10"/>
      <c r="M3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</row>
    <row r="31" spans="1:26">
      <c r="A31" s="10"/>
      <c r="B31" s="10"/>
      <c r="C31" s="10"/>
      <c r="D31" s="10"/>
      <c r="E31" s="10"/>
      <c r="F31" s="10"/>
      <c r="G31" s="10"/>
      <c r="H31" s="10"/>
      <c r="I31" s="10"/>
      <c r="J31" s="10"/>
      <c r="K31"/>
      <c r="L31" s="10"/>
      <c r="M31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</row>
    <row r="32" spans="1:26">
      <c r="A32" s="10"/>
      <c r="B32" s="10"/>
      <c r="C32" s="10"/>
      <c r="D32" s="10"/>
      <c r="E32" s="10"/>
      <c r="F32" s="10"/>
      <c r="G32" s="10"/>
      <c r="H32" s="10"/>
      <c r="I32" s="10"/>
      <c r="J32" s="10"/>
      <c r="K32"/>
      <c r="L32"/>
      <c r="M32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</row>
    <row r="33" spans="1:26" s="120" customFormat="1" ht="21">
      <c r="B33" s="117" t="s">
        <v>117</v>
      </c>
      <c r="D33" s="117">
        <f>B35+D35+J35+F35+H35</f>
        <v>96</v>
      </c>
      <c r="E33" s="117" t="s">
        <v>36</v>
      </c>
    </row>
    <row r="34" spans="1:26">
      <c r="A34" s="10"/>
      <c r="B34" s="10"/>
      <c r="C34" s="10"/>
      <c r="D34" s="10"/>
      <c r="E34" s="10"/>
      <c r="F34" s="10"/>
      <c r="G34" s="10"/>
      <c r="H34" s="10"/>
      <c r="I34" s="10"/>
      <c r="J34" s="10"/>
      <c r="K34"/>
      <c r="L34"/>
      <c r="M34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</row>
    <row r="35" spans="1:26">
      <c r="A35" s="10"/>
      <c r="B35" s="27">
        <f>COUNTA(B37:B57)</f>
        <v>21</v>
      </c>
      <c r="C35" s="10"/>
      <c r="D35" s="27">
        <f>COUNTA(D37:D55)</f>
        <v>19</v>
      </c>
      <c r="E35" s="10"/>
      <c r="F35" s="27">
        <f>COUNTA(F37:F56)</f>
        <v>20</v>
      </c>
      <c r="G35" s="10"/>
      <c r="H35" s="27">
        <f>COUNTA(H37:H55)</f>
        <v>19</v>
      </c>
      <c r="I35" s="10"/>
      <c r="J35" s="27">
        <f>COUNTA(J37:J53)</f>
        <v>17</v>
      </c>
      <c r="K35"/>
      <c r="L35" s="10"/>
      <c r="M35"/>
      <c r="N35" s="10"/>
      <c r="O35" s="10"/>
      <c r="P35" s="10"/>
      <c r="Q35" s="23"/>
      <c r="R35" s="10"/>
      <c r="S35" s="10"/>
      <c r="T35" s="10"/>
      <c r="U35" s="10"/>
      <c r="V35" s="10"/>
      <c r="W35" s="10"/>
      <c r="X35" s="10"/>
      <c r="Y35" s="10"/>
      <c r="Z35" s="10"/>
    </row>
    <row r="36" spans="1:26">
      <c r="A36" s="10"/>
      <c r="B36" s="128" t="s">
        <v>118</v>
      </c>
      <c r="C36" s="10"/>
      <c r="D36" s="128" t="s">
        <v>119</v>
      </c>
      <c r="E36" s="10"/>
      <c r="F36" s="128" t="s">
        <v>120</v>
      </c>
      <c r="G36" s="10"/>
      <c r="H36" s="128" t="s">
        <v>121</v>
      </c>
      <c r="I36" s="10"/>
      <c r="J36" s="132" t="s">
        <v>122</v>
      </c>
      <c r="K36"/>
      <c r="L36" s="10"/>
      <c r="M36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</row>
    <row r="37" spans="1:26">
      <c r="A37" s="10"/>
      <c r="B37" s="178" t="s">
        <v>123</v>
      </c>
      <c r="C37" s="10"/>
      <c r="D37" s="178" t="s">
        <v>13</v>
      </c>
      <c r="E37" s="10"/>
      <c r="F37" s="178" t="s">
        <v>124</v>
      </c>
      <c r="G37" s="10"/>
      <c r="H37" s="178" t="s">
        <v>62</v>
      </c>
      <c r="I37" s="10"/>
      <c r="J37" s="173" t="s">
        <v>12</v>
      </c>
      <c r="K37"/>
      <c r="L37" s="10"/>
      <c r="M37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</row>
    <row r="38" spans="1:26">
      <c r="A38" s="10"/>
      <c r="B38" s="179" t="s">
        <v>125</v>
      </c>
      <c r="C38" s="10"/>
      <c r="D38" s="179" t="s">
        <v>42</v>
      </c>
      <c r="E38" s="10"/>
      <c r="F38" s="179" t="s">
        <v>58</v>
      </c>
      <c r="G38" s="10"/>
      <c r="H38" s="179" t="s">
        <v>51</v>
      </c>
      <c r="I38" s="10"/>
      <c r="J38" s="173" t="s">
        <v>77</v>
      </c>
      <c r="K38"/>
      <c r="L38" s="10"/>
      <c r="M38"/>
      <c r="N38" s="10"/>
      <c r="O38" s="10"/>
      <c r="P38" s="10"/>
      <c r="Q38" s="23"/>
      <c r="R38" s="10"/>
      <c r="S38" s="10"/>
      <c r="T38" s="10"/>
      <c r="U38" s="10"/>
      <c r="V38" s="10"/>
      <c r="W38" s="10"/>
      <c r="X38" s="10"/>
      <c r="Y38" s="10"/>
      <c r="Z38" s="10"/>
    </row>
    <row r="39" spans="1:26">
      <c r="A39" s="10"/>
      <c r="B39" s="179" t="s">
        <v>33</v>
      </c>
      <c r="C39" s="10"/>
      <c r="D39" s="179" t="s">
        <v>50</v>
      </c>
      <c r="E39" s="10"/>
      <c r="F39" s="179" t="s">
        <v>66</v>
      </c>
      <c r="G39" s="10"/>
      <c r="H39" s="179" t="s">
        <v>126</v>
      </c>
      <c r="I39" s="10"/>
      <c r="J39" s="173" t="s">
        <v>16</v>
      </c>
      <c r="K39"/>
      <c r="L39" s="10"/>
      <c r="M39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</row>
    <row r="40" spans="1:26">
      <c r="A40" s="10"/>
      <c r="B40" s="179" t="s">
        <v>61</v>
      </c>
      <c r="C40" s="10"/>
      <c r="D40" s="179" t="s">
        <v>49</v>
      </c>
      <c r="E40" s="10"/>
      <c r="F40" s="179" t="s">
        <v>127</v>
      </c>
      <c r="G40" s="10"/>
      <c r="H40" s="179" t="s">
        <v>63</v>
      </c>
      <c r="I40" s="10"/>
      <c r="J40" s="173" t="s">
        <v>128</v>
      </c>
      <c r="K40"/>
      <c r="L40" s="10"/>
      <c r="M4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</row>
    <row r="41" spans="1:26">
      <c r="A41" s="10"/>
      <c r="B41" s="179" t="s">
        <v>74</v>
      </c>
      <c r="C41" s="10"/>
      <c r="D41" s="179" t="s">
        <v>53</v>
      </c>
      <c r="E41" s="10"/>
      <c r="F41" s="179" t="s">
        <v>129</v>
      </c>
      <c r="G41" s="10"/>
      <c r="H41" s="179" t="s">
        <v>130</v>
      </c>
      <c r="I41" s="10"/>
      <c r="J41" s="173" t="s">
        <v>56</v>
      </c>
      <c r="K41"/>
      <c r="L41" s="10"/>
      <c r="M41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</row>
    <row r="42" spans="1:26">
      <c r="A42" s="10"/>
      <c r="B42" s="179" t="s">
        <v>78</v>
      </c>
      <c r="C42" s="10"/>
      <c r="D42" s="179" t="s">
        <v>131</v>
      </c>
      <c r="E42" s="10"/>
      <c r="F42" s="179" t="s">
        <v>5</v>
      </c>
      <c r="G42" s="10"/>
      <c r="H42" s="179" t="s">
        <v>132</v>
      </c>
      <c r="I42" s="10"/>
      <c r="J42" s="173" t="s">
        <v>133</v>
      </c>
      <c r="K42"/>
      <c r="L42" s="10"/>
      <c r="M42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</row>
    <row r="43" spans="1:26">
      <c r="A43" s="10"/>
      <c r="B43" s="179" t="s">
        <v>134</v>
      </c>
      <c r="C43" s="10"/>
      <c r="D43" s="179" t="s">
        <v>135</v>
      </c>
      <c r="E43" s="10"/>
      <c r="F43" s="179" t="s">
        <v>69</v>
      </c>
      <c r="G43" s="10"/>
      <c r="H43" s="179" t="s">
        <v>22</v>
      </c>
      <c r="I43" s="10"/>
      <c r="J43" s="173" t="s">
        <v>136</v>
      </c>
      <c r="K43"/>
      <c r="L43" s="10"/>
      <c r="M43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</row>
    <row r="44" spans="1:26">
      <c r="A44" s="10"/>
      <c r="B44" s="179" t="s">
        <v>137</v>
      </c>
      <c r="C44" s="10"/>
      <c r="D44" s="179" t="s">
        <v>138</v>
      </c>
      <c r="E44" s="10"/>
      <c r="F44" s="179" t="s">
        <v>139</v>
      </c>
      <c r="G44" s="10"/>
      <c r="H44" s="179" t="s">
        <v>140</v>
      </c>
      <c r="I44" s="10"/>
      <c r="J44" s="173" t="s">
        <v>141</v>
      </c>
      <c r="K44"/>
      <c r="L44" s="10"/>
      <c r="M44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</row>
    <row r="45" spans="1:26">
      <c r="A45" s="10"/>
      <c r="B45" s="179" t="s">
        <v>19</v>
      </c>
      <c r="C45" s="10"/>
      <c r="D45" s="179" t="s">
        <v>68</v>
      </c>
      <c r="E45" s="10"/>
      <c r="F45" s="179" t="s">
        <v>142</v>
      </c>
      <c r="G45" s="10"/>
      <c r="H45" s="179" t="s">
        <v>143</v>
      </c>
      <c r="I45" s="10"/>
      <c r="J45" s="173" t="s">
        <v>144</v>
      </c>
      <c r="K45"/>
      <c r="L45" s="10"/>
      <c r="M45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</row>
    <row r="46" spans="1:26">
      <c r="A46" s="10"/>
      <c r="B46" s="179" t="s">
        <v>145</v>
      </c>
      <c r="C46" s="10"/>
      <c r="D46" s="179" t="s">
        <v>146</v>
      </c>
      <c r="E46" s="10"/>
      <c r="F46" s="179" t="s">
        <v>147</v>
      </c>
      <c r="G46" s="10"/>
      <c r="H46" s="179" t="s">
        <v>14</v>
      </c>
      <c r="I46" s="10"/>
      <c r="J46" s="173" t="s">
        <v>81</v>
      </c>
      <c r="K46"/>
      <c r="L46" s="10"/>
      <c r="M46"/>
      <c r="N46" s="10"/>
      <c r="O46" s="10"/>
      <c r="P46" s="10"/>
      <c r="Q46" s="113"/>
      <c r="R46" s="10"/>
      <c r="S46" s="10"/>
      <c r="T46" s="10"/>
      <c r="U46" s="10"/>
      <c r="V46" s="10"/>
      <c r="W46" s="10"/>
      <c r="X46" s="10"/>
      <c r="Y46" s="10"/>
      <c r="Z46" s="10"/>
    </row>
    <row r="47" spans="1:26">
      <c r="A47" s="10"/>
      <c r="B47" s="179" t="s">
        <v>148</v>
      </c>
      <c r="C47" s="10"/>
      <c r="D47" s="179" t="s">
        <v>17</v>
      </c>
      <c r="E47" s="10"/>
      <c r="F47" s="179" t="s">
        <v>103</v>
      </c>
      <c r="G47" s="10"/>
      <c r="H47" s="179" t="s">
        <v>20</v>
      </c>
      <c r="I47" s="10"/>
      <c r="J47" s="173" t="s">
        <v>149</v>
      </c>
      <c r="K47"/>
      <c r="L47" s="10"/>
      <c r="M47"/>
      <c r="N47" s="10"/>
      <c r="O47" s="10"/>
      <c r="P47" s="10"/>
      <c r="Q47" s="113"/>
      <c r="R47" s="10"/>
      <c r="S47" s="10"/>
      <c r="T47" s="10"/>
      <c r="U47" s="10"/>
      <c r="V47" s="10"/>
      <c r="W47" s="10"/>
      <c r="X47" s="10"/>
      <c r="Y47" s="10"/>
      <c r="Z47" s="10"/>
    </row>
    <row r="48" spans="1:26">
      <c r="A48" s="10"/>
      <c r="B48" s="179" t="s">
        <v>150</v>
      </c>
      <c r="C48" s="10"/>
      <c r="D48" s="179" t="s">
        <v>151</v>
      </c>
      <c r="E48" s="10"/>
      <c r="F48" s="179" t="s">
        <v>11</v>
      </c>
      <c r="G48" s="10"/>
      <c r="H48" s="179" t="s">
        <v>28</v>
      </c>
      <c r="I48" s="10"/>
      <c r="J48" s="173" t="s">
        <v>18</v>
      </c>
      <c r="K48"/>
      <c r="L48" s="10"/>
      <c r="M48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</row>
    <row r="49" spans="1:26">
      <c r="A49" s="10"/>
      <c r="B49" s="179" t="s">
        <v>30</v>
      </c>
      <c r="C49" s="10"/>
      <c r="D49" s="179" t="s">
        <v>152</v>
      </c>
      <c r="E49" s="10"/>
      <c r="F49" s="179" t="s">
        <v>153</v>
      </c>
      <c r="G49" s="10"/>
      <c r="H49" s="179" t="s">
        <v>6</v>
      </c>
      <c r="I49" s="10"/>
      <c r="J49" s="173" t="s">
        <v>154</v>
      </c>
      <c r="K49"/>
      <c r="L49" s="10"/>
      <c r="M49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</row>
    <row r="50" spans="1:26">
      <c r="A50" s="10"/>
      <c r="B50" s="179" t="s">
        <v>100</v>
      </c>
      <c r="C50" s="10"/>
      <c r="D50" s="179" t="s">
        <v>86</v>
      </c>
      <c r="E50" s="10"/>
      <c r="F50" s="179" t="s">
        <v>91</v>
      </c>
      <c r="G50" s="10"/>
      <c r="H50" s="179" t="s">
        <v>21</v>
      </c>
      <c r="I50" s="10"/>
      <c r="J50" s="173" t="s">
        <v>155</v>
      </c>
      <c r="K50"/>
      <c r="L50" s="10"/>
      <c r="M5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</row>
    <row r="51" spans="1:26">
      <c r="A51" s="10"/>
      <c r="B51" s="179" t="s">
        <v>31</v>
      </c>
      <c r="C51" s="10"/>
      <c r="D51" s="179" t="s">
        <v>156</v>
      </c>
      <c r="E51" s="10"/>
      <c r="F51" s="179" t="s">
        <v>26</v>
      </c>
      <c r="G51" s="10"/>
      <c r="H51" s="179" t="s">
        <v>92</v>
      </c>
      <c r="I51" s="10"/>
      <c r="J51" s="173" t="s">
        <v>157</v>
      </c>
      <c r="K51"/>
      <c r="L51" s="10"/>
      <c r="M51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</row>
    <row r="52" spans="1:26">
      <c r="A52" s="10"/>
      <c r="B52" s="179" t="s">
        <v>158</v>
      </c>
      <c r="C52" s="10"/>
      <c r="D52" s="179" t="s">
        <v>27</v>
      </c>
      <c r="E52" s="10"/>
      <c r="F52" s="179" t="s">
        <v>159</v>
      </c>
      <c r="G52" s="10"/>
      <c r="H52" s="179" t="s">
        <v>96</v>
      </c>
      <c r="I52" s="10"/>
      <c r="J52" s="173" t="s">
        <v>48</v>
      </c>
      <c r="K52"/>
      <c r="L52" s="10"/>
      <c r="M52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</row>
    <row r="53" spans="1:26">
      <c r="A53" s="10"/>
      <c r="B53" s="179" t="s">
        <v>160</v>
      </c>
      <c r="C53" s="10"/>
      <c r="D53" s="179" t="s">
        <v>161</v>
      </c>
      <c r="E53" s="10"/>
      <c r="F53" s="179" t="s">
        <v>162</v>
      </c>
      <c r="G53" s="10"/>
      <c r="H53" s="179" t="s">
        <v>163</v>
      </c>
      <c r="I53" s="10"/>
      <c r="J53" s="173" t="s">
        <v>97</v>
      </c>
      <c r="K53"/>
      <c r="L53" s="10"/>
      <c r="M53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</row>
    <row r="54" spans="1:26">
      <c r="A54" s="10"/>
      <c r="B54" s="179" t="s">
        <v>164</v>
      </c>
      <c r="C54" s="10"/>
      <c r="D54" s="179" t="s">
        <v>165</v>
      </c>
      <c r="E54" s="10"/>
      <c r="F54" s="179" t="s">
        <v>166</v>
      </c>
      <c r="G54" s="10"/>
      <c r="H54" s="179" t="s">
        <v>167</v>
      </c>
      <c r="I54" s="10"/>
      <c r="J54" s="164"/>
      <c r="K54"/>
      <c r="L54" s="10"/>
      <c r="M54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</row>
    <row r="55" spans="1:26">
      <c r="A55" s="10"/>
      <c r="B55" s="179" t="s">
        <v>107</v>
      </c>
      <c r="C55" s="10"/>
      <c r="D55" s="179" t="s">
        <v>8</v>
      </c>
      <c r="E55" s="10"/>
      <c r="F55" s="179" t="s">
        <v>104</v>
      </c>
      <c r="G55" s="10"/>
      <c r="H55" s="132" t="s">
        <v>168</v>
      </c>
      <c r="I55" s="10"/>
      <c r="J55" s="132" t="s">
        <v>169</v>
      </c>
      <c r="K55"/>
      <c r="L55" s="10"/>
      <c r="M55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</row>
    <row r="56" spans="1:26">
      <c r="A56" s="10"/>
      <c r="B56" s="179" t="s">
        <v>170</v>
      </c>
      <c r="C56" s="10"/>
      <c r="D56" s="132" t="str">
        <f>D35&amp;" lag - aktivitetsserie"</f>
        <v>19 lag - aktivitetsserie</v>
      </c>
      <c r="E56" s="10"/>
      <c r="F56" s="179" t="s">
        <v>109</v>
      </c>
      <c r="G56" s="10"/>
      <c r="H56" s="133" t="s">
        <v>114</v>
      </c>
      <c r="I56" s="10"/>
      <c r="J56" s="140" t="s">
        <v>171</v>
      </c>
      <c r="K56"/>
      <c r="L56" s="10"/>
      <c r="M56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</row>
    <row r="57" spans="1:26">
      <c r="A57" s="10"/>
      <c r="B57" s="179" t="s">
        <v>9</v>
      </c>
      <c r="C57"/>
      <c r="D57" s="133" t="s">
        <v>114</v>
      </c>
      <c r="E57"/>
      <c r="F57" s="132" t="str">
        <f>F35&amp;" lag - aktivitetsserie"</f>
        <v>20 lag - aktivitetsserie</v>
      </c>
      <c r="G57"/>
      <c r="H57" s="10"/>
      <c r="I57" s="10"/>
      <c r="J57" s="175"/>
      <c r="K57"/>
      <c r="L57" s="10"/>
      <c r="M57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</row>
    <row r="58" spans="1:26">
      <c r="A58" s="10"/>
      <c r="B58" s="132" t="s">
        <v>172</v>
      </c>
      <c r="C58"/>
      <c r="D58" s="10"/>
      <c r="E58"/>
      <c r="F58" s="133" t="s">
        <v>114</v>
      </c>
      <c r="G58"/>
      <c r="H58" s="10"/>
      <c r="I58" s="10"/>
      <c r="J58" s="175"/>
      <c r="K58"/>
      <c r="L58" s="10"/>
      <c r="M58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</row>
    <row r="59" spans="1:26">
      <c r="A59" s="10"/>
      <c r="B59" s="133" t="s">
        <v>114</v>
      </c>
      <c r="C59"/>
      <c r="D59"/>
      <c r="E59"/>
      <c r="F59"/>
      <c r="G59"/>
      <c r="H59"/>
      <c r="I59" s="10"/>
      <c r="J59" s="175"/>
      <c r="K59"/>
      <c r="L59" s="10"/>
      <c r="M59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</row>
    <row r="60" spans="1:26">
      <c r="A60" s="10"/>
      <c r="B60" s="10"/>
      <c r="C60" s="10"/>
      <c r="D60" s="27"/>
      <c r="E60"/>
      <c r="F60"/>
      <c r="G60"/>
      <c r="H60"/>
      <c r="I60" s="10"/>
      <c r="J60" s="10"/>
      <c r="K60"/>
      <c r="L60" s="10"/>
      <c r="M6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</row>
    <row r="61" spans="1:26">
      <c r="A61" s="10"/>
      <c r="B61" s="10"/>
      <c r="C61" s="10"/>
      <c r="D61" s="10"/>
      <c r="E61" s="10"/>
      <c r="F61" s="10"/>
      <c r="G61" s="10"/>
      <c r="H61" s="10"/>
      <c r="I61" s="10"/>
      <c r="J61" s="10"/>
      <c r="K61"/>
      <c r="L61"/>
      <c r="M61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</row>
    <row r="62" spans="1:26">
      <c r="A62" s="10"/>
      <c r="B62" s="2"/>
      <c r="C62" s="2"/>
      <c r="D62" s="10"/>
      <c r="E62" s="10"/>
      <c r="F62" s="2"/>
      <c r="G62" s="2"/>
      <c r="H62" s="10"/>
      <c r="I62" s="10"/>
      <c r="J62" s="10"/>
      <c r="K62"/>
      <c r="L62"/>
      <c r="M62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</row>
    <row r="63" spans="1:26" s="116" customFormat="1" ht="21">
      <c r="B63" s="117" t="s">
        <v>173</v>
      </c>
      <c r="D63" s="119">
        <f>B65+D65+F65+H65</f>
        <v>86</v>
      </c>
      <c r="E63" s="119" t="s">
        <v>36</v>
      </c>
    </row>
    <row r="64" spans="1:26">
      <c r="A64" s="10"/>
      <c r="B64" s="2"/>
      <c r="C64" s="2"/>
      <c r="D64" s="10"/>
      <c r="E64" s="10"/>
      <c r="F64" s="2"/>
      <c r="G64" s="2"/>
      <c r="H64" s="10"/>
      <c r="I64" s="10"/>
      <c r="J64" s="10"/>
      <c r="K64"/>
      <c r="L64"/>
      <c r="M64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</row>
    <row r="65" spans="1:26">
      <c r="A65" s="10"/>
      <c r="B65" s="27">
        <f>COUNTA(B67:B87)</f>
        <v>20</v>
      </c>
      <c r="C65" s="10"/>
      <c r="D65" s="27">
        <f>COUNTA(D67:D87)</f>
        <v>21</v>
      </c>
      <c r="E65" s="10"/>
      <c r="F65" s="27">
        <f>COUNTA(F66:F90)</f>
        <v>25</v>
      </c>
      <c r="G65" s="10"/>
      <c r="H65" s="27">
        <f>COUNTA(H67:H86)</f>
        <v>20</v>
      </c>
      <c r="I65" s="10"/>
      <c r="J65" s="27">
        <f>COUNTA(F67:F90)</f>
        <v>24</v>
      </c>
      <c r="K65"/>
      <c r="L65"/>
      <c r="M65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</row>
    <row r="66" spans="1:26">
      <c r="A66" s="10"/>
      <c r="B66" s="128" t="s">
        <v>174</v>
      </c>
      <c r="C66" s="10"/>
      <c r="D66" s="128" t="s">
        <v>175</v>
      </c>
      <c r="E66" s="10"/>
      <c r="F66" s="135" t="s">
        <v>176</v>
      </c>
      <c r="G66" s="10"/>
      <c r="H66" s="128" t="s">
        <v>177</v>
      </c>
      <c r="I66" s="10"/>
      <c r="J66" s="10"/>
      <c r="K66"/>
      <c r="L66"/>
      <c r="M66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</row>
    <row r="67" spans="1:26">
      <c r="A67" s="10"/>
      <c r="B67" s="178" t="s">
        <v>178</v>
      </c>
      <c r="C67" s="10"/>
      <c r="D67" s="178" t="s">
        <v>55</v>
      </c>
      <c r="E67" s="10"/>
      <c r="F67" s="179" t="s">
        <v>42</v>
      </c>
      <c r="G67" s="10"/>
      <c r="H67" s="173" t="s">
        <v>52</v>
      </c>
      <c r="I67" s="10"/>
      <c r="J67" s="10"/>
      <c r="K67"/>
      <c r="L67"/>
      <c r="M67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</row>
    <row r="68" spans="1:26">
      <c r="A68" s="10"/>
      <c r="B68" s="179" t="s">
        <v>46</v>
      </c>
      <c r="C68" s="10"/>
      <c r="D68" s="179" t="s">
        <v>179</v>
      </c>
      <c r="E68" s="10"/>
      <c r="F68" s="179" t="s">
        <v>50</v>
      </c>
      <c r="G68" s="10"/>
      <c r="H68" s="173" t="s">
        <v>56</v>
      </c>
      <c r="I68" s="10"/>
      <c r="J68" s="10"/>
      <c r="K68"/>
      <c r="L68"/>
      <c r="M68"/>
      <c r="N68" s="10"/>
      <c r="O68" s="12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</row>
    <row r="69" spans="1:26">
      <c r="A69" s="10"/>
      <c r="B69" s="179" t="s">
        <v>49</v>
      </c>
      <c r="C69" s="10"/>
      <c r="D69" s="179" t="s">
        <v>180</v>
      </c>
      <c r="E69" s="10"/>
      <c r="F69" s="179" t="s">
        <v>181</v>
      </c>
      <c r="G69" s="10"/>
      <c r="H69" s="173" t="s">
        <v>133</v>
      </c>
      <c r="I69" s="10"/>
      <c r="J69" s="10"/>
      <c r="K69"/>
      <c r="L69"/>
      <c r="M69"/>
      <c r="N69" s="10"/>
      <c r="O69" s="10"/>
      <c r="P69" s="10"/>
      <c r="Q69" s="23"/>
      <c r="R69" s="10"/>
      <c r="S69" s="10"/>
      <c r="T69" s="10"/>
      <c r="U69" s="10"/>
      <c r="V69" s="10"/>
      <c r="W69" s="10"/>
      <c r="X69" s="10"/>
      <c r="Y69" s="10"/>
      <c r="Z69" s="10"/>
    </row>
    <row r="70" spans="1:26">
      <c r="A70" s="10"/>
      <c r="B70" s="179" t="s">
        <v>53</v>
      </c>
      <c r="C70" s="10"/>
      <c r="D70" s="179" t="s">
        <v>68</v>
      </c>
      <c r="E70" s="10"/>
      <c r="F70" s="179" t="s">
        <v>62</v>
      </c>
      <c r="G70" s="10"/>
      <c r="H70" s="173" t="s">
        <v>60</v>
      </c>
      <c r="I70" s="10"/>
      <c r="J70" s="10"/>
      <c r="K70"/>
      <c r="L70"/>
      <c r="M7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</row>
    <row r="71" spans="1:26">
      <c r="A71" s="10"/>
      <c r="B71" s="179" t="s">
        <v>58</v>
      </c>
      <c r="C71" s="10"/>
      <c r="D71" s="179" t="s">
        <v>126</v>
      </c>
      <c r="E71" s="10"/>
      <c r="F71" s="179" t="s">
        <v>146</v>
      </c>
      <c r="G71" s="10"/>
      <c r="H71" s="173" t="s">
        <v>182</v>
      </c>
      <c r="I71" s="10"/>
      <c r="J71" s="10"/>
      <c r="K71"/>
      <c r="L71"/>
      <c r="M71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</row>
    <row r="72" spans="1:26">
      <c r="A72" s="10"/>
      <c r="B72" s="179" t="s">
        <v>51</v>
      </c>
      <c r="C72" s="10"/>
      <c r="D72" s="179" t="s">
        <v>63</v>
      </c>
      <c r="E72" s="10"/>
      <c r="F72" s="179" t="s">
        <v>127</v>
      </c>
      <c r="G72" s="10"/>
      <c r="H72" s="173" t="s">
        <v>183</v>
      </c>
      <c r="I72" s="10"/>
      <c r="J72" s="10"/>
      <c r="K72"/>
      <c r="L72"/>
      <c r="M72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</row>
    <row r="73" spans="1:26">
      <c r="A73" s="10"/>
      <c r="B73" s="179" t="s">
        <v>129</v>
      </c>
      <c r="C73" s="10"/>
      <c r="D73" s="179" t="s">
        <v>66</v>
      </c>
      <c r="E73" s="10"/>
      <c r="F73" s="179" t="s">
        <v>132</v>
      </c>
      <c r="G73" s="10"/>
      <c r="H73" s="173" t="s">
        <v>16</v>
      </c>
      <c r="I73" s="10"/>
      <c r="J73" s="10"/>
      <c r="K73"/>
      <c r="L73"/>
      <c r="M73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</row>
    <row r="74" spans="1:26">
      <c r="A74" s="10"/>
      <c r="B74" s="179" t="s">
        <v>5</v>
      </c>
      <c r="C74" s="10"/>
      <c r="D74" s="179" t="s">
        <v>74</v>
      </c>
      <c r="E74" s="10"/>
      <c r="F74" s="179" t="s">
        <v>69</v>
      </c>
      <c r="G74" s="10"/>
      <c r="H74" s="173" t="s">
        <v>128</v>
      </c>
      <c r="I74" s="10"/>
      <c r="J74" s="10"/>
      <c r="K74"/>
      <c r="L74"/>
      <c r="M74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</row>
    <row r="75" spans="1:26">
      <c r="A75" s="10"/>
      <c r="B75" s="179" t="s">
        <v>130</v>
      </c>
      <c r="C75" s="10"/>
      <c r="D75" s="179" t="s">
        <v>82</v>
      </c>
      <c r="E75" s="10"/>
      <c r="F75" s="179" t="s">
        <v>22</v>
      </c>
      <c r="G75" s="10"/>
      <c r="H75" s="173" t="s">
        <v>184</v>
      </c>
      <c r="I75" s="10"/>
      <c r="J75" s="10"/>
      <c r="K75"/>
      <c r="L75"/>
      <c r="M75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</row>
    <row r="76" spans="1:26">
      <c r="A76" s="10"/>
      <c r="B76" s="179" t="s">
        <v>139</v>
      </c>
      <c r="C76" s="10"/>
      <c r="D76" s="179" t="s">
        <v>151</v>
      </c>
      <c r="E76" s="10"/>
      <c r="F76" s="179" t="s">
        <v>143</v>
      </c>
      <c r="G76" s="10"/>
      <c r="H76" s="173" t="s">
        <v>12</v>
      </c>
      <c r="I76" s="10"/>
      <c r="J76" s="10"/>
      <c r="K76"/>
      <c r="L76"/>
      <c r="M76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</row>
    <row r="77" spans="1:26">
      <c r="A77" s="10"/>
      <c r="B77" s="179" t="s">
        <v>185</v>
      </c>
      <c r="C77" s="10"/>
      <c r="D77" s="179" t="s">
        <v>152</v>
      </c>
      <c r="E77" s="10"/>
      <c r="F77" s="179" t="s">
        <v>186</v>
      </c>
      <c r="G77" s="10"/>
      <c r="H77" s="173" t="s">
        <v>73</v>
      </c>
      <c r="I77" s="10"/>
      <c r="J77" s="10"/>
      <c r="K77"/>
      <c r="L77"/>
      <c r="M77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</row>
    <row r="78" spans="1:26">
      <c r="A78" s="10"/>
      <c r="B78" s="179" t="s">
        <v>187</v>
      </c>
      <c r="C78" s="10"/>
      <c r="D78" s="179" t="s">
        <v>188</v>
      </c>
      <c r="E78" s="10"/>
      <c r="F78" s="179" t="s">
        <v>189</v>
      </c>
      <c r="G78" s="10"/>
      <c r="H78" s="173" t="s">
        <v>190</v>
      </c>
      <c r="I78" s="10"/>
      <c r="J78" s="10"/>
      <c r="K78"/>
      <c r="L78"/>
      <c r="M78"/>
      <c r="N78" s="10"/>
      <c r="O78" s="10"/>
      <c r="P78" s="10"/>
      <c r="Q78" s="23"/>
      <c r="R78" s="10"/>
      <c r="S78" s="10"/>
      <c r="T78" s="10"/>
      <c r="U78" s="10"/>
      <c r="V78" s="10"/>
      <c r="W78" s="10"/>
      <c r="X78" s="10"/>
      <c r="Y78" s="10"/>
      <c r="Z78" s="10"/>
    </row>
    <row r="79" spans="1:26">
      <c r="A79" s="10"/>
      <c r="B79" s="179" t="s">
        <v>191</v>
      </c>
      <c r="C79" s="10"/>
      <c r="D79" s="179" t="s">
        <v>27</v>
      </c>
      <c r="E79" s="10"/>
      <c r="F79" s="179" t="s">
        <v>30</v>
      </c>
      <c r="G79" s="10"/>
      <c r="H79" s="173" t="s">
        <v>77</v>
      </c>
      <c r="I79" s="10"/>
      <c r="J79" s="10"/>
      <c r="K79"/>
      <c r="L79"/>
      <c r="M79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</row>
    <row r="80" spans="1:26">
      <c r="A80" s="10"/>
      <c r="B80" s="179" t="s">
        <v>192</v>
      </c>
      <c r="C80" s="10"/>
      <c r="D80" s="179" t="s">
        <v>91</v>
      </c>
      <c r="E80" s="10"/>
      <c r="F80" s="179" t="s">
        <v>14</v>
      </c>
      <c r="G80" s="10"/>
      <c r="H80" s="173" t="s">
        <v>149</v>
      </c>
      <c r="I80" s="10"/>
      <c r="J80" s="10"/>
      <c r="K80"/>
      <c r="L80" s="168"/>
      <c r="M8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</row>
    <row r="81" spans="1:26">
      <c r="A81" s="10"/>
      <c r="B81" s="179" t="s">
        <v>11</v>
      </c>
      <c r="C81" s="10"/>
      <c r="D81" s="179" t="s">
        <v>92</v>
      </c>
      <c r="E81" s="10"/>
      <c r="F81" s="179" t="s">
        <v>193</v>
      </c>
      <c r="G81" s="10"/>
      <c r="H81" s="173" t="s">
        <v>81</v>
      </c>
      <c r="I81" s="10"/>
      <c r="J81" s="10"/>
      <c r="K81"/>
      <c r="L81"/>
      <c r="M81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</row>
    <row r="82" spans="1:26">
      <c r="A82" s="10"/>
      <c r="B82" s="179" t="s">
        <v>194</v>
      </c>
      <c r="C82" s="10"/>
      <c r="D82" s="179" t="s">
        <v>96</v>
      </c>
      <c r="E82" s="10"/>
      <c r="F82" s="178" t="s">
        <v>21</v>
      </c>
      <c r="G82" s="10"/>
      <c r="H82" s="173" t="s">
        <v>87</v>
      </c>
      <c r="I82" s="10"/>
      <c r="J82" s="10"/>
      <c r="K82"/>
      <c r="L82"/>
      <c r="M82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</row>
    <row r="83" spans="1:26">
      <c r="A83" s="10"/>
      <c r="B83" s="179" t="s">
        <v>195</v>
      </c>
      <c r="C83" s="10"/>
      <c r="D83" s="179" t="s">
        <v>99</v>
      </c>
      <c r="E83" s="10"/>
      <c r="F83" s="179" t="s">
        <v>196</v>
      </c>
      <c r="G83" s="10"/>
      <c r="H83" s="173" t="s">
        <v>197</v>
      </c>
      <c r="I83" s="10"/>
      <c r="J83" s="10"/>
      <c r="K83"/>
      <c r="L83"/>
      <c r="M83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</row>
    <row r="84" spans="1:26">
      <c r="A84" s="10"/>
      <c r="B84" s="179" t="s">
        <v>198</v>
      </c>
      <c r="C84" s="10"/>
      <c r="D84" s="179" t="s">
        <v>199</v>
      </c>
      <c r="E84" s="10"/>
      <c r="F84" s="179" t="s">
        <v>26</v>
      </c>
      <c r="G84" s="10"/>
      <c r="H84" s="173" t="s">
        <v>93</v>
      </c>
      <c r="I84" s="10"/>
      <c r="J84" s="10"/>
      <c r="K84"/>
      <c r="L84"/>
      <c r="M84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</row>
    <row r="85" spans="1:26">
      <c r="A85" s="10"/>
      <c r="B85" s="179" t="s">
        <v>104</v>
      </c>
      <c r="C85" s="10"/>
      <c r="D85" s="179" t="s">
        <v>200</v>
      </c>
      <c r="E85" s="10"/>
      <c r="F85" s="179" t="s">
        <v>201</v>
      </c>
      <c r="G85" s="10"/>
      <c r="H85" s="173" t="s">
        <v>97</v>
      </c>
      <c r="I85" s="10"/>
      <c r="J85" s="10"/>
      <c r="K85"/>
      <c r="L85"/>
      <c r="M85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</row>
    <row r="86" spans="1:26">
      <c r="A86" s="10"/>
      <c r="B86" s="179" t="s">
        <v>170</v>
      </c>
      <c r="C86" s="10"/>
      <c r="D86" s="179" t="s">
        <v>202</v>
      </c>
      <c r="E86" s="10"/>
      <c r="F86" s="179" t="s">
        <v>109</v>
      </c>
      <c r="G86" s="10"/>
      <c r="H86" s="173" t="s">
        <v>157</v>
      </c>
      <c r="I86" s="10"/>
      <c r="J86" s="10"/>
      <c r="K86"/>
      <c r="L86"/>
      <c r="M86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</row>
    <row r="87" spans="1:26">
      <c r="A87" s="10"/>
      <c r="B87" s="28"/>
      <c r="C87" s="10"/>
      <c r="D87" s="223" t="s">
        <v>8</v>
      </c>
      <c r="E87" s="10"/>
      <c r="F87" s="179" t="s">
        <v>112</v>
      </c>
      <c r="G87" s="10"/>
      <c r="H87" s="164"/>
      <c r="I87" s="10"/>
      <c r="J87" s="10"/>
      <c r="K87"/>
      <c r="L87"/>
      <c r="M87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</row>
    <row r="88" spans="1:26">
      <c r="A88" s="10"/>
      <c r="B88" s="132" t="str">
        <f>B65&amp;" lag - aktivitetsserie"</f>
        <v>20 lag - aktivitetsserie</v>
      </c>
      <c r="C88" s="10"/>
      <c r="D88" s="132" t="str">
        <f>D65&amp;" lag - aktivitetsserie"</f>
        <v>21 lag - aktivitetsserie</v>
      </c>
      <c r="E88" s="10"/>
      <c r="F88" s="179" t="s">
        <v>203</v>
      </c>
      <c r="G88" s="10"/>
      <c r="H88" s="132" t="str">
        <f>H65&amp;" lag - aktivitetsserie"</f>
        <v>20 lag - aktivitetsserie</v>
      </c>
      <c r="I88" s="10"/>
      <c r="J88" s="10"/>
      <c r="K88"/>
      <c r="L88"/>
      <c r="M88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</row>
    <row r="89" spans="1:26">
      <c r="A89" s="10"/>
      <c r="B89" s="133" t="s">
        <v>204</v>
      </c>
      <c r="C89" s="10"/>
      <c r="D89" s="133" t="s">
        <v>204</v>
      </c>
      <c r="E89" s="10"/>
      <c r="F89" s="179" t="s">
        <v>107</v>
      </c>
      <c r="G89" s="10"/>
      <c r="H89" s="136" t="s">
        <v>204</v>
      </c>
      <c r="I89" s="10"/>
      <c r="J89" s="10"/>
      <c r="K89"/>
      <c r="L89"/>
      <c r="M89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</row>
    <row r="90" spans="1:26">
      <c r="A90" s="10"/>
      <c r="B90" s="10"/>
      <c r="C90" s="10"/>
      <c r="D90" s="10"/>
      <c r="E90" s="10"/>
      <c r="F90" s="179" t="s">
        <v>24</v>
      </c>
      <c r="G90" s="10"/>
      <c r="H90" s="10"/>
      <c r="I90" s="10"/>
      <c r="J90" s="10"/>
      <c r="K90"/>
      <c r="L90"/>
      <c r="M9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</row>
    <row r="91" spans="1:26">
      <c r="A91" s="10"/>
      <c r="B91" s="10"/>
      <c r="C91" s="10"/>
      <c r="D91" s="10"/>
      <c r="E91" s="10"/>
      <c r="F91" s="10"/>
      <c r="G91" s="10"/>
      <c r="H91" s="10"/>
      <c r="I91" s="10"/>
      <c r="J91" s="10"/>
      <c r="K91"/>
      <c r="L91"/>
      <c r="M91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</row>
    <row r="92" spans="1:26">
      <c r="A92" s="10"/>
      <c r="B92" s="10"/>
      <c r="C92" s="10"/>
      <c r="D92" s="10"/>
      <c r="E92" s="10"/>
      <c r="F92" s="137" t="str">
        <f>J65&amp;" lag - aktivitetsserie"</f>
        <v>24 lag - aktivitetsserie</v>
      </c>
      <c r="G92" s="10"/>
      <c r="H92" s="10"/>
      <c r="I92" s="10"/>
      <c r="J92" s="10"/>
      <c r="K92"/>
      <c r="L92"/>
      <c r="M92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</row>
    <row r="93" spans="1:26">
      <c r="A93" s="10"/>
      <c r="B93" s="10"/>
      <c r="C93" s="10"/>
      <c r="D93" s="10"/>
      <c r="E93" s="10"/>
      <c r="F93" s="138" t="s">
        <v>204</v>
      </c>
      <c r="G93" s="10"/>
      <c r="H93" s="10"/>
      <c r="I93" s="10"/>
      <c r="J93" s="10"/>
      <c r="K93"/>
      <c r="L93"/>
      <c r="M93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</row>
    <row r="94" spans="1:26">
      <c r="A94" s="10"/>
      <c r="B94" s="10"/>
      <c r="C94" s="10"/>
      <c r="D94" s="10"/>
      <c r="E94" s="10"/>
      <c r="F94" s="10"/>
      <c r="G94" s="10"/>
      <c r="H94" s="10"/>
      <c r="I94" s="10"/>
      <c r="J94" s="10"/>
      <c r="K94"/>
      <c r="L94"/>
      <c r="M94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</row>
    <row r="95" spans="1:26">
      <c r="A95" s="10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</row>
    <row r="96" spans="1:26" s="119" customFormat="1" ht="21">
      <c r="B96" s="117" t="s">
        <v>205</v>
      </c>
      <c r="C96" s="117"/>
      <c r="D96" s="117">
        <f>(SUM(B98:N98))</f>
        <v>81</v>
      </c>
      <c r="E96" s="117" t="s">
        <v>36</v>
      </c>
      <c r="F96" s="117"/>
    </row>
    <row r="97" spans="1:26">
      <c r="A97" s="10"/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</row>
    <row r="98" spans="1:26">
      <c r="A98" s="10"/>
      <c r="B98" s="27">
        <f>COUNTA(B100:B116)</f>
        <v>17</v>
      </c>
      <c r="C98" s="10"/>
      <c r="D98" s="27">
        <f>COUNTA(D100:D115)</f>
        <v>16</v>
      </c>
      <c r="E98" s="10"/>
      <c r="F98" s="27">
        <f>COUNTA(F100:F115)</f>
        <v>16</v>
      </c>
      <c r="G98" s="10"/>
      <c r="H98" s="27">
        <f>COUNTA(H100:H117)</f>
        <v>18</v>
      </c>
      <c r="I98" s="10"/>
      <c r="J98" s="27">
        <v>14</v>
      </c>
      <c r="K98" s="10"/>
      <c r="L98" s="10"/>
      <c r="M98" s="10"/>
      <c r="N98" s="27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</row>
    <row r="99" spans="1:26">
      <c r="A99" s="10"/>
      <c r="B99" s="132" t="s">
        <v>206</v>
      </c>
      <c r="C99" s="10"/>
      <c r="D99" s="132" t="s">
        <v>207</v>
      </c>
      <c r="E99" s="10"/>
      <c r="F99" s="137" t="s">
        <v>208</v>
      </c>
      <c r="G99" s="10"/>
      <c r="H99" s="137" t="s">
        <v>209</v>
      </c>
      <c r="I99" s="10"/>
      <c r="J99" s="128" t="s">
        <v>210</v>
      </c>
      <c r="K99" s="10"/>
      <c r="L99" s="10"/>
      <c r="M99" s="10"/>
      <c r="N99" s="41"/>
      <c r="O99" s="10"/>
      <c r="P99" s="41"/>
      <c r="Q99" s="10"/>
      <c r="R99" s="10"/>
      <c r="S99" s="10"/>
      <c r="T99" s="10"/>
      <c r="U99" s="10"/>
      <c r="V99" s="10"/>
      <c r="W99" s="10"/>
      <c r="X99" s="10"/>
      <c r="Y99" s="10"/>
      <c r="Z99" s="10"/>
    </row>
    <row r="100" spans="1:26">
      <c r="A100" s="10"/>
      <c r="B100" s="179" t="s">
        <v>42</v>
      </c>
      <c r="C100"/>
      <c r="D100" s="179" t="s">
        <v>23</v>
      </c>
      <c r="E100" s="10"/>
      <c r="F100" s="179" t="s">
        <v>41</v>
      </c>
      <c r="G100" s="10"/>
      <c r="H100" s="179" t="s">
        <v>211</v>
      </c>
      <c r="I100" s="10"/>
      <c r="J100" s="173" t="s">
        <v>48</v>
      </c>
      <c r="K100" s="10"/>
      <c r="L100" s="10"/>
      <c r="M100" s="10"/>
      <c r="N100"/>
      <c r="O100" s="10"/>
      <c r="P100" s="58"/>
      <c r="Q100" s="10"/>
      <c r="R100" s="10"/>
      <c r="S100" s="10"/>
      <c r="T100" s="10"/>
      <c r="U100" s="10"/>
      <c r="V100" s="10"/>
      <c r="W100" s="10"/>
      <c r="X100" s="10"/>
      <c r="Y100" s="10"/>
      <c r="Z100" s="10"/>
    </row>
    <row r="101" spans="1:26">
      <c r="A101" s="10"/>
      <c r="B101" s="179" t="s">
        <v>46</v>
      </c>
      <c r="C101"/>
      <c r="D101" s="179" t="s">
        <v>74</v>
      </c>
      <c r="E101" s="10"/>
      <c r="F101" s="179" t="s">
        <v>50</v>
      </c>
      <c r="G101" s="10"/>
      <c r="H101" s="179" t="s">
        <v>212</v>
      </c>
      <c r="I101" s="10"/>
      <c r="J101" s="173" t="s">
        <v>56</v>
      </c>
      <c r="K101" s="10"/>
      <c r="L101" s="10"/>
      <c r="M101" s="10"/>
      <c r="N101"/>
      <c r="O101" s="10"/>
      <c r="P101" s="10"/>
      <c r="Q101" s="23"/>
      <c r="R101" s="10"/>
      <c r="S101" s="10"/>
      <c r="T101" s="10"/>
      <c r="U101" s="10"/>
      <c r="V101" s="10"/>
      <c r="W101" s="10"/>
      <c r="X101" s="10"/>
      <c r="Y101" s="10"/>
      <c r="Z101" s="10"/>
    </row>
    <row r="102" spans="1:26">
      <c r="A102" s="10"/>
      <c r="B102" s="179" t="s">
        <v>49</v>
      </c>
      <c r="C102"/>
      <c r="D102" s="179" t="s">
        <v>78</v>
      </c>
      <c r="E102" s="10"/>
      <c r="F102" s="179" t="s">
        <v>58</v>
      </c>
      <c r="G102" s="10"/>
      <c r="H102" s="179" t="s">
        <v>145</v>
      </c>
      <c r="I102" s="10"/>
      <c r="J102" s="173" t="s">
        <v>182</v>
      </c>
      <c r="K102" s="10"/>
      <c r="L102" s="10"/>
      <c r="M102" s="10"/>
      <c r="N102"/>
      <c r="O102" s="10"/>
      <c r="P102"/>
      <c r="Q102" s="23"/>
      <c r="R102" s="10"/>
      <c r="S102" s="10"/>
      <c r="T102" s="10"/>
      <c r="U102" s="10"/>
      <c r="V102" s="10"/>
      <c r="W102" s="10"/>
      <c r="X102" s="10"/>
      <c r="Y102" s="10"/>
      <c r="Z102" s="10"/>
    </row>
    <row r="103" spans="1:26">
      <c r="A103" s="10"/>
      <c r="B103" s="179" t="s">
        <v>54</v>
      </c>
      <c r="C103"/>
      <c r="D103" s="179" t="s">
        <v>129</v>
      </c>
      <c r="E103" s="10"/>
      <c r="F103" s="179" t="s">
        <v>55</v>
      </c>
      <c r="G103" s="10"/>
      <c r="H103" s="179" t="s">
        <v>213</v>
      </c>
      <c r="I103" s="10"/>
      <c r="J103" s="173" t="s">
        <v>16</v>
      </c>
      <c r="K103" s="10"/>
      <c r="L103" s="10"/>
      <c r="M103" s="10"/>
      <c r="N103" s="58"/>
      <c r="O103" s="10"/>
      <c r="P103"/>
      <c r="Q103" s="23"/>
      <c r="R103" s="10"/>
      <c r="S103" s="10"/>
      <c r="T103" s="10"/>
      <c r="U103" s="10"/>
      <c r="V103" s="10"/>
      <c r="W103" s="10"/>
      <c r="X103" s="10"/>
      <c r="Y103" s="10"/>
      <c r="Z103" s="10"/>
    </row>
    <row r="104" spans="1:26">
      <c r="A104" s="10"/>
      <c r="B104" s="179" t="s">
        <v>62</v>
      </c>
      <c r="C104"/>
      <c r="D104" s="179" t="s">
        <v>139</v>
      </c>
      <c r="E104" s="10"/>
      <c r="F104" s="179" t="s">
        <v>59</v>
      </c>
      <c r="G104" s="10"/>
      <c r="H104" s="179" t="s">
        <v>214</v>
      </c>
      <c r="I104" s="10"/>
      <c r="J104" s="173" t="s">
        <v>128</v>
      </c>
      <c r="K104" s="10"/>
      <c r="L104" s="10"/>
      <c r="M104" s="10"/>
      <c r="N104" s="58"/>
      <c r="O104" s="10"/>
      <c r="P104"/>
      <c r="Q104" s="10"/>
      <c r="R104" s="10"/>
      <c r="S104" s="10"/>
      <c r="T104" s="10"/>
      <c r="U104" s="10"/>
      <c r="V104" s="10"/>
      <c r="W104" s="10"/>
      <c r="X104" s="10"/>
      <c r="Y104" s="10"/>
      <c r="Z104" s="10"/>
    </row>
    <row r="105" spans="1:26">
      <c r="A105" s="10"/>
      <c r="B105" s="179" t="s">
        <v>51</v>
      </c>
      <c r="C105"/>
      <c r="D105" s="179" t="s">
        <v>215</v>
      </c>
      <c r="E105" s="10"/>
      <c r="F105" s="179" t="s">
        <v>68</v>
      </c>
      <c r="G105" s="10"/>
      <c r="H105" s="179" t="s">
        <v>185</v>
      </c>
      <c r="I105" s="10"/>
      <c r="J105" s="173" t="s">
        <v>184</v>
      </c>
      <c r="K105" s="10"/>
      <c r="L105" s="10"/>
      <c r="M105" s="10"/>
      <c r="N105" s="58"/>
      <c r="O105" s="10"/>
      <c r="P105"/>
      <c r="Q105" s="10"/>
      <c r="R105" s="10"/>
      <c r="S105" s="10"/>
      <c r="T105" s="10"/>
      <c r="U105" s="10"/>
      <c r="V105" s="10"/>
      <c r="W105" s="10"/>
      <c r="X105" s="10"/>
      <c r="Y105" s="10"/>
      <c r="Z105" s="10"/>
    </row>
    <row r="106" spans="1:26">
      <c r="A106" s="10"/>
      <c r="B106" s="179" t="s">
        <v>33</v>
      </c>
      <c r="C106"/>
      <c r="D106" s="179" t="s">
        <v>216</v>
      </c>
      <c r="E106" s="10"/>
      <c r="F106" s="179" t="s">
        <v>29</v>
      </c>
      <c r="G106" s="10"/>
      <c r="H106" s="179" t="s">
        <v>187</v>
      </c>
      <c r="I106" s="10"/>
      <c r="J106" s="173" t="s">
        <v>12</v>
      </c>
      <c r="K106" s="10"/>
      <c r="L106" s="10"/>
      <c r="M106" s="10"/>
      <c r="N106" s="58"/>
      <c r="O106" s="10"/>
      <c r="P106" s="58"/>
      <c r="Q106" s="10"/>
      <c r="R106" s="10"/>
      <c r="S106" s="10"/>
      <c r="T106" s="10"/>
      <c r="U106" s="10"/>
      <c r="V106" s="10"/>
      <c r="W106" s="10"/>
      <c r="X106" s="10"/>
      <c r="Y106" s="10"/>
      <c r="Z106" s="10"/>
    </row>
    <row r="107" spans="1:26">
      <c r="A107" s="10"/>
      <c r="B107" s="179" t="s">
        <v>61</v>
      </c>
      <c r="C107" s="15"/>
      <c r="D107" s="179" t="s">
        <v>14</v>
      </c>
      <c r="E107" s="10"/>
      <c r="F107" s="179" t="s">
        <v>5</v>
      </c>
      <c r="G107" s="10"/>
      <c r="H107" s="179" t="s">
        <v>217</v>
      </c>
      <c r="I107" s="10"/>
      <c r="J107" s="173" t="s">
        <v>218</v>
      </c>
      <c r="K107" s="10"/>
      <c r="L107" s="10"/>
      <c r="M107" s="10"/>
      <c r="N107" s="58"/>
      <c r="O107" s="10"/>
      <c r="P107" s="58"/>
      <c r="Q107" s="10"/>
      <c r="R107" s="10"/>
      <c r="S107" s="10"/>
      <c r="T107" s="10"/>
      <c r="U107" s="10"/>
      <c r="V107" s="10"/>
      <c r="W107" s="10"/>
      <c r="X107" s="10"/>
      <c r="Y107" s="10"/>
      <c r="Z107" s="10"/>
    </row>
    <row r="108" spans="1:26">
      <c r="A108" s="10"/>
      <c r="B108" s="179" t="s">
        <v>180</v>
      </c>
      <c r="C108"/>
      <c r="D108" s="179" t="s">
        <v>192</v>
      </c>
      <c r="E108" s="10"/>
      <c r="F108" s="179" t="s">
        <v>130</v>
      </c>
      <c r="G108" s="10"/>
      <c r="H108" s="179" t="s">
        <v>219</v>
      </c>
      <c r="I108" s="10"/>
      <c r="J108" s="173" t="s">
        <v>77</v>
      </c>
      <c r="K108" s="10"/>
      <c r="L108" s="10"/>
      <c r="M108" s="10"/>
      <c r="N108"/>
      <c r="O108" s="10"/>
      <c r="P108" s="58"/>
      <c r="Q108" s="10"/>
      <c r="R108" s="10"/>
      <c r="S108" s="10"/>
      <c r="T108" s="10"/>
      <c r="U108" s="10"/>
      <c r="V108" s="10"/>
      <c r="W108" s="10"/>
      <c r="X108" s="10"/>
      <c r="Y108" s="10"/>
      <c r="Z108" s="10"/>
    </row>
    <row r="109" spans="1:26">
      <c r="A109" s="10"/>
      <c r="B109" s="179" t="s">
        <v>17</v>
      </c>
      <c r="C109"/>
      <c r="D109" s="179" t="s">
        <v>11</v>
      </c>
      <c r="E109" s="10"/>
      <c r="F109" s="178" t="s">
        <v>137</v>
      </c>
      <c r="G109" s="10"/>
      <c r="H109" s="179" t="s">
        <v>86</v>
      </c>
      <c r="I109" s="10"/>
      <c r="J109" s="173" t="s">
        <v>220</v>
      </c>
      <c r="K109" s="10"/>
      <c r="L109" s="10"/>
      <c r="M109" s="10"/>
      <c r="N109"/>
      <c r="O109" s="10"/>
      <c r="P109"/>
      <c r="Q109" s="10"/>
      <c r="R109" s="10"/>
      <c r="S109" s="10"/>
      <c r="T109" s="10"/>
      <c r="U109" s="10"/>
      <c r="V109" s="10"/>
      <c r="W109" s="10"/>
      <c r="X109" s="10"/>
      <c r="Y109" s="10"/>
      <c r="Z109" s="10"/>
    </row>
    <row r="110" spans="1:26">
      <c r="A110" s="10"/>
      <c r="B110" s="179" t="s">
        <v>134</v>
      </c>
      <c r="C110"/>
      <c r="D110" s="179" t="s">
        <v>27</v>
      </c>
      <c r="E110" s="10"/>
      <c r="F110" s="179" t="s">
        <v>143</v>
      </c>
      <c r="G110" s="10"/>
      <c r="H110" s="179" t="s">
        <v>20</v>
      </c>
      <c r="I110" s="10"/>
      <c r="J110" s="173" t="s">
        <v>81</v>
      </c>
      <c r="K110" s="10"/>
      <c r="L110" s="10"/>
      <c r="M110" s="10"/>
      <c r="N110" s="10"/>
      <c r="O110" s="10"/>
      <c r="P1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</row>
    <row r="111" spans="1:26">
      <c r="A111" s="10"/>
      <c r="B111" s="179" t="s">
        <v>76</v>
      </c>
      <c r="C111"/>
      <c r="D111" s="179" t="s">
        <v>92</v>
      </c>
      <c r="E111" s="10"/>
      <c r="F111" s="179" t="s">
        <v>6</v>
      </c>
      <c r="G111" s="10"/>
      <c r="H111" s="179" t="s">
        <v>156</v>
      </c>
      <c r="I111" s="10"/>
      <c r="J111" s="173" t="s">
        <v>97</v>
      </c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</row>
    <row r="112" spans="1:26">
      <c r="A112" s="10"/>
      <c r="B112" s="179" t="s">
        <v>221</v>
      </c>
      <c r="C112"/>
      <c r="D112" s="179" t="s">
        <v>96</v>
      </c>
      <c r="E112" s="10"/>
      <c r="F112" s="179" t="s">
        <v>10</v>
      </c>
      <c r="G112" s="10"/>
      <c r="H112" s="179" t="s">
        <v>222</v>
      </c>
      <c r="I112" s="10"/>
      <c r="J112" s="173" t="s">
        <v>157</v>
      </c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</row>
    <row r="113" spans="1:26">
      <c r="A113" s="10"/>
      <c r="B113" s="179" t="s">
        <v>30</v>
      </c>
      <c r="C113"/>
      <c r="D113" s="223" t="s">
        <v>99</v>
      </c>
      <c r="E113" s="10"/>
      <c r="F113" s="179" t="s">
        <v>201</v>
      </c>
      <c r="G113" s="10"/>
      <c r="H113" s="179" t="s">
        <v>7</v>
      </c>
      <c r="I113" s="10"/>
      <c r="J113" s="173" t="s">
        <v>154</v>
      </c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</row>
    <row r="114" spans="1:26">
      <c r="A114" s="10"/>
      <c r="B114" s="223" t="s">
        <v>194</v>
      </c>
      <c r="C114"/>
      <c r="D114" s="183" t="s">
        <v>223</v>
      </c>
      <c r="E114" s="10"/>
      <c r="F114" s="179" t="s">
        <v>224</v>
      </c>
      <c r="G114" s="10"/>
      <c r="H114" s="179" t="s">
        <v>225</v>
      </c>
      <c r="I114" s="10"/>
      <c r="J114" s="164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</row>
    <row r="115" spans="1:26">
      <c r="A115" s="10"/>
      <c r="B115" s="183" t="s">
        <v>203</v>
      </c>
      <c r="C115"/>
      <c r="D115" s="183" t="s">
        <v>8</v>
      </c>
      <c r="E115" s="10"/>
      <c r="F115" s="179" t="s">
        <v>163</v>
      </c>
      <c r="G115" s="10"/>
      <c r="H115" s="178" t="s">
        <v>107</v>
      </c>
      <c r="I115" s="10"/>
      <c r="J115" s="132" t="str">
        <f>J98&amp;" lag  - aktivitetsserie"</f>
        <v>14 lag  - aktivitetsserie</v>
      </c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</row>
    <row r="116" spans="1:26">
      <c r="A116" s="10"/>
      <c r="B116" s="183" t="s">
        <v>170</v>
      </c>
      <c r="C116"/>
      <c r="D116" s="184"/>
      <c r="E116" s="10"/>
      <c r="F116" s="10"/>
      <c r="G116" s="10"/>
      <c r="H116" s="179" t="s">
        <v>226</v>
      </c>
      <c r="I116" s="10"/>
      <c r="J116" s="134" t="s">
        <v>227</v>
      </c>
      <c r="K116" s="10"/>
      <c r="L116" s="10"/>
      <c r="M116" s="2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</row>
    <row r="117" spans="1:26">
      <c r="A117" s="10"/>
      <c r="B117" s="184"/>
      <c r="C117" s="14"/>
      <c r="D117" s="150" t="s">
        <v>228</v>
      </c>
      <c r="E117" s="14"/>
      <c r="F117" s="137" t="s">
        <v>229</v>
      </c>
      <c r="G117" s="10"/>
      <c r="H117" s="179" t="s">
        <v>9</v>
      </c>
      <c r="I117" s="14"/>
      <c r="J117" s="175"/>
      <c r="K117" s="10"/>
      <c r="L117" s="10"/>
      <c r="M117" s="14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</row>
    <row r="118" spans="1:26">
      <c r="A118" s="10"/>
      <c r="B118" s="150" t="s">
        <v>228</v>
      </c>
      <c r="C118" s="14"/>
      <c r="D118" s="133" t="s">
        <v>230</v>
      </c>
      <c r="E118" s="14"/>
      <c r="F118" s="138" t="s">
        <v>204</v>
      </c>
      <c r="G118" s="10"/>
      <c r="H118" s="137" t="s">
        <v>231</v>
      </c>
      <c r="I118" s="14"/>
      <c r="J118" s="175"/>
      <c r="K118" s="10"/>
      <c r="L118" s="10"/>
      <c r="M118" s="14"/>
      <c r="N118" s="10"/>
      <c r="O118" s="10"/>
      <c r="P118" s="10"/>
      <c r="Q118" s="23"/>
      <c r="R118" s="10"/>
      <c r="S118" s="10"/>
      <c r="T118" s="10"/>
      <c r="U118" s="10"/>
      <c r="V118" s="10"/>
      <c r="W118" s="10"/>
      <c r="X118" s="10"/>
      <c r="Y118" s="10"/>
      <c r="Z118" s="10"/>
    </row>
    <row r="119" spans="1:26">
      <c r="A119" s="10"/>
      <c r="B119" s="133" t="s">
        <v>230</v>
      </c>
      <c r="C119" s="14"/>
      <c r="D119" s="10"/>
      <c r="E119" s="14"/>
      <c r="F119" s="82"/>
      <c r="G119" s="10"/>
      <c r="H119" s="138" t="s">
        <v>204</v>
      </c>
      <c r="I119" s="14"/>
      <c r="J119" s="175"/>
      <c r="K119" s="10"/>
      <c r="L119" s="10"/>
      <c r="M119" s="14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</row>
    <row r="120" spans="1:26">
      <c r="A120" s="10"/>
      <c r="B120" s="10"/>
      <c r="C120" s="14"/>
      <c r="D120" s="10"/>
      <c r="E120" s="14"/>
      <c r="F120" s="82"/>
      <c r="G120" s="10"/>
      <c r="H120" s="10"/>
      <c r="I120" s="14"/>
      <c r="J120" s="10"/>
      <c r="K120" s="10"/>
      <c r="L120" s="10"/>
      <c r="M120" s="14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</row>
    <row r="121" spans="1:26">
      <c r="A121" s="10"/>
      <c r="B121" s="10"/>
      <c r="C121" s="14"/>
      <c r="D121" s="82"/>
      <c r="E121" s="14"/>
      <c r="F121" s="82"/>
      <c r="G121" s="10"/>
      <c r="H121" s="10"/>
      <c r="I121" s="14"/>
      <c r="J121" s="10"/>
      <c r="K121" s="10"/>
      <c r="L121" s="10"/>
      <c r="M121" s="14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</row>
    <row r="122" spans="1:26">
      <c r="A122" s="10"/>
      <c r="B122" s="2"/>
      <c r="C122" s="14"/>
      <c r="D122" s="10"/>
      <c r="E122" s="14"/>
      <c r="F122" s="10"/>
      <c r="G122" s="14"/>
      <c r="H122" s="10"/>
      <c r="I122" s="14"/>
      <c r="J122" s="10"/>
      <c r="K122" s="10"/>
      <c r="L122" s="10"/>
      <c r="M122" s="14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</row>
    <row r="123" spans="1:26">
      <c r="A123" s="10"/>
      <c r="B123" s="16"/>
      <c r="C123" s="16"/>
      <c r="D123" s="10"/>
      <c r="E123" s="10"/>
      <c r="F123" s="16"/>
      <c r="G123" s="16"/>
      <c r="H123" s="10"/>
      <c r="I123" s="10"/>
      <c r="J123" s="14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</row>
    <row r="124" spans="1:26" s="120" customFormat="1" ht="21">
      <c r="B124" s="117" t="s">
        <v>232</v>
      </c>
      <c r="D124" s="117">
        <f>B126+D126+H126+J126+B143+D143+F143</f>
        <v>65</v>
      </c>
      <c r="E124" s="117" t="s">
        <v>36</v>
      </c>
    </row>
    <row r="125" spans="1:26" ht="15.75">
      <c r="A125" s="10"/>
      <c r="B125" s="2"/>
      <c r="C125" s="2"/>
      <c r="D125" s="10"/>
      <c r="E125" s="10"/>
      <c r="F125" s="2"/>
      <c r="G125" s="2"/>
      <c r="H125" s="2" t="s">
        <v>233</v>
      </c>
      <c r="I125" s="10"/>
      <c r="J125" s="10"/>
      <c r="K125" s="10"/>
      <c r="L125" s="62" t="s">
        <v>234</v>
      </c>
      <c r="M125"/>
      <c r="N125"/>
      <c r="O125"/>
      <c r="P125"/>
      <c r="Q125" s="10"/>
      <c r="R125" s="10"/>
      <c r="S125" s="10"/>
      <c r="T125" s="10"/>
      <c r="U125" s="10"/>
      <c r="V125" s="10"/>
      <c r="W125" s="10"/>
      <c r="X125" s="10"/>
      <c r="Y125" s="10"/>
      <c r="Z125" s="10"/>
    </row>
    <row r="126" spans="1:26">
      <c r="A126" s="10"/>
      <c r="B126" s="109">
        <v>11</v>
      </c>
      <c r="C126" s="110"/>
      <c r="D126" s="109">
        <v>11</v>
      </c>
      <c r="E126" s="109"/>
      <c r="F126" s="109"/>
      <c r="G126" s="60"/>
      <c r="H126" s="27">
        <f>COUNTA(H128:H138)</f>
        <v>10</v>
      </c>
      <c r="I126" s="10"/>
      <c r="J126" s="27">
        <v>5</v>
      </c>
      <c r="K126" s="10"/>
      <c r="L126" s="27">
        <f>COUNTA(L128:L135)</f>
        <v>8</v>
      </c>
      <c r="M126" s="10"/>
      <c r="N126" s="27">
        <f>COUNTA(N128:N135)</f>
        <v>7</v>
      </c>
      <c r="O126"/>
      <c r="P126"/>
      <c r="Q126" s="23"/>
      <c r="R126" s="10"/>
      <c r="S126" s="10"/>
      <c r="T126" s="10"/>
      <c r="U126" s="10"/>
      <c r="V126" s="10"/>
      <c r="W126" s="10"/>
      <c r="X126" s="10"/>
      <c r="Y126" s="10"/>
      <c r="Z126" s="10"/>
    </row>
    <row r="127" spans="1:26">
      <c r="A127" s="10"/>
      <c r="B127" s="139" t="s">
        <v>235</v>
      </c>
      <c r="C127" s="60"/>
      <c r="D127" s="139" t="s">
        <v>236</v>
      </c>
      <c r="E127" s="60"/>
      <c r="F127" s="109"/>
      <c r="G127" s="60"/>
      <c r="H127" s="140" t="s">
        <v>237</v>
      </c>
      <c r="I127" s="10"/>
      <c r="J127" s="135" t="s">
        <v>238</v>
      </c>
      <c r="K127" s="10"/>
      <c r="L127" s="140" t="s">
        <v>237</v>
      </c>
      <c r="M127" s="10"/>
      <c r="N127" s="140" t="s">
        <v>239</v>
      </c>
      <c r="O127"/>
      <c r="P127"/>
      <c r="Q127" s="23"/>
      <c r="R127" s="10"/>
      <c r="S127" s="10"/>
      <c r="T127" s="10"/>
      <c r="U127" s="10"/>
      <c r="V127" s="10"/>
      <c r="W127" s="10"/>
      <c r="X127" s="10"/>
      <c r="Y127" s="10"/>
      <c r="Z127" s="10"/>
    </row>
    <row r="128" spans="1:26">
      <c r="A128" s="10"/>
      <c r="B128" s="1" t="s">
        <v>181</v>
      </c>
      <c r="C128" s="60"/>
      <c r="D128" s="1" t="s">
        <v>13</v>
      </c>
      <c r="E128" s="60"/>
      <c r="F128" s="109"/>
      <c r="G128" s="60"/>
      <c r="H128" s="164" t="s">
        <v>44</v>
      </c>
      <c r="I128" s="10"/>
      <c r="J128" s="164" t="s">
        <v>48</v>
      </c>
      <c r="K128" s="10"/>
      <c r="L128" s="164" t="s">
        <v>44</v>
      </c>
      <c r="M128" s="10"/>
      <c r="N128" s="164" t="s">
        <v>277</v>
      </c>
      <c r="O128"/>
      <c r="P128"/>
      <c r="Q128" s="23"/>
      <c r="R128" s="10"/>
      <c r="S128" s="10"/>
      <c r="T128" s="10"/>
      <c r="U128" s="10"/>
      <c r="V128" s="10"/>
      <c r="W128" s="10"/>
      <c r="X128" s="10"/>
      <c r="Y128" s="10"/>
      <c r="Z128" s="10"/>
    </row>
    <row r="129" spans="1:26">
      <c r="A129" s="10"/>
      <c r="B129" s="1" t="s">
        <v>33</v>
      </c>
      <c r="C129" s="60"/>
      <c r="D129" s="1" t="s">
        <v>63</v>
      </c>
      <c r="E129" s="60"/>
      <c r="F129" s="109"/>
      <c r="G129" s="60"/>
      <c r="H129" s="164" t="s">
        <v>60</v>
      </c>
      <c r="I129" s="10"/>
      <c r="J129" s="164" t="s">
        <v>240</v>
      </c>
      <c r="K129" s="10"/>
      <c r="L129" s="164" t="s">
        <v>60</v>
      </c>
      <c r="M129" s="10"/>
      <c r="N129" s="164" t="s">
        <v>284</v>
      </c>
      <c r="O129"/>
      <c r="P129"/>
      <c r="Q129" s="23"/>
      <c r="R129" s="10"/>
      <c r="S129" s="10"/>
      <c r="T129" s="10"/>
      <c r="U129" s="10"/>
      <c r="V129" s="10"/>
      <c r="W129" s="10"/>
      <c r="X129" s="10"/>
      <c r="Y129" s="10"/>
      <c r="Z129" s="10"/>
    </row>
    <row r="130" spans="1:26">
      <c r="A130" s="10"/>
      <c r="B130" s="1" t="s">
        <v>180</v>
      </c>
      <c r="C130" s="60"/>
      <c r="D130" s="1" t="s">
        <v>17</v>
      </c>
      <c r="E130" s="60"/>
      <c r="F130" s="109"/>
      <c r="G130" s="60"/>
      <c r="H130" s="164" t="s">
        <v>16</v>
      </c>
      <c r="I130" s="10"/>
      <c r="J130" s="164" t="s">
        <v>149</v>
      </c>
      <c r="K130" s="10"/>
      <c r="L130" s="164" t="s">
        <v>16</v>
      </c>
      <c r="M130" s="10"/>
      <c r="N130" s="164" t="s">
        <v>464</v>
      </c>
      <c r="O130"/>
      <c r="P130"/>
      <c r="Q130" s="23"/>
      <c r="R130" s="10"/>
      <c r="S130" s="10"/>
      <c r="T130" s="10"/>
      <c r="U130" s="10"/>
      <c r="V130" s="10"/>
      <c r="W130" s="10"/>
      <c r="X130" s="10"/>
      <c r="Y130" s="10"/>
      <c r="Z130" s="10"/>
    </row>
    <row r="131" spans="1:26">
      <c r="A131" s="10"/>
      <c r="B131" s="1" t="s">
        <v>467</v>
      </c>
      <c r="C131" s="60"/>
      <c r="D131" s="1" t="s">
        <v>129</v>
      </c>
      <c r="E131" s="60"/>
      <c r="F131" s="109"/>
      <c r="G131" s="60"/>
      <c r="H131" s="164" t="s">
        <v>128</v>
      </c>
      <c r="I131" s="10"/>
      <c r="J131" s="164" t="s">
        <v>149</v>
      </c>
      <c r="K131" s="10"/>
      <c r="L131" s="164" t="s">
        <v>128</v>
      </c>
      <c r="M131" s="10"/>
      <c r="N131" s="164" t="s">
        <v>241</v>
      </c>
      <c r="O131"/>
      <c r="P131"/>
      <c r="Q131" s="23"/>
      <c r="R131" s="10"/>
      <c r="S131" s="10"/>
      <c r="T131" s="10"/>
      <c r="U131" s="10"/>
      <c r="V131" s="10"/>
      <c r="W131" s="10"/>
      <c r="X131" s="10"/>
      <c r="Y131" s="10"/>
      <c r="Z131" s="10"/>
    </row>
    <row r="132" spans="1:26">
      <c r="A132" s="10"/>
      <c r="B132" s="1" t="s">
        <v>15</v>
      </c>
      <c r="C132" s="60"/>
      <c r="D132" s="1" t="s">
        <v>185</v>
      </c>
      <c r="E132" s="60"/>
      <c r="F132" s="109"/>
      <c r="G132" s="60"/>
      <c r="H132" s="164" t="s">
        <v>12</v>
      </c>
      <c r="I132" s="10"/>
      <c r="J132" s="164" t="s">
        <v>97</v>
      </c>
      <c r="K132" s="10"/>
      <c r="L132" s="164" t="s">
        <v>12</v>
      </c>
      <c r="M132" s="10"/>
      <c r="N132" s="164" t="s">
        <v>87</v>
      </c>
      <c r="O132"/>
      <c r="P132"/>
      <c r="Q132" s="37"/>
      <c r="R132" s="10"/>
      <c r="S132" s="10"/>
      <c r="T132" s="10"/>
      <c r="U132" s="10"/>
      <c r="V132" s="10"/>
      <c r="W132" s="10"/>
      <c r="X132" s="10"/>
      <c r="Y132" s="10"/>
      <c r="Z132" s="10"/>
    </row>
    <row r="133" spans="1:26">
      <c r="A133" s="10"/>
      <c r="B133" s="1" t="s">
        <v>74</v>
      </c>
      <c r="C133" s="60"/>
      <c r="D133" s="1" t="s">
        <v>242</v>
      </c>
      <c r="E133" s="60"/>
      <c r="F133" s="109"/>
      <c r="G133" s="60"/>
      <c r="H133" s="164" t="s">
        <v>77</v>
      </c>
      <c r="I133" s="10"/>
      <c r="J133" s="164"/>
      <c r="K133" s="10"/>
      <c r="L133" s="164" t="s">
        <v>240</v>
      </c>
      <c r="M133" s="10"/>
      <c r="N133" s="164" t="s">
        <v>18</v>
      </c>
      <c r="O133"/>
      <c r="P133"/>
      <c r="Q133" s="10"/>
      <c r="R133" s="10"/>
      <c r="S133" s="10"/>
      <c r="T133" s="10"/>
      <c r="U133" s="10"/>
      <c r="V133" s="10"/>
      <c r="W133" s="10"/>
      <c r="X133" s="10"/>
      <c r="Y133" s="10"/>
      <c r="Z133" s="10"/>
    </row>
    <row r="134" spans="1:26">
      <c r="A134" s="10"/>
      <c r="B134" s="1" t="s">
        <v>5</v>
      </c>
      <c r="C134" s="60"/>
      <c r="D134" s="1" t="s">
        <v>14</v>
      </c>
      <c r="E134" s="60"/>
      <c r="F134" s="109"/>
      <c r="G134" s="60"/>
      <c r="H134" s="164" t="s">
        <v>81</v>
      </c>
      <c r="I134" s="10"/>
      <c r="J134" s="164"/>
      <c r="K134" s="10"/>
      <c r="L134" s="164" t="s">
        <v>77</v>
      </c>
      <c r="M134" s="10"/>
      <c r="N134" s="164" t="s">
        <v>157</v>
      </c>
      <c r="O134"/>
      <c r="P134"/>
      <c r="Q134" s="23"/>
      <c r="R134" s="10"/>
      <c r="S134" s="10"/>
      <c r="T134" s="10"/>
      <c r="U134" s="10"/>
      <c r="V134" s="10"/>
      <c r="W134" s="10"/>
      <c r="X134" s="10"/>
      <c r="Y134" s="10"/>
      <c r="Z134" s="10"/>
    </row>
    <row r="135" spans="1:26">
      <c r="A135" s="10"/>
      <c r="B135" s="1" t="s">
        <v>139</v>
      </c>
      <c r="C135" s="60"/>
      <c r="D135" s="1" t="s">
        <v>243</v>
      </c>
      <c r="E135" s="60"/>
      <c r="F135" s="109"/>
      <c r="G135" s="60"/>
      <c r="H135" s="164" t="s">
        <v>87</v>
      </c>
      <c r="I135" s="10"/>
      <c r="J135" s="170" t="s">
        <v>244</v>
      </c>
      <c r="K135" s="10"/>
      <c r="L135" s="164" t="s">
        <v>309</v>
      </c>
      <c r="M135" s="10"/>
      <c r="N135" s="164"/>
      <c r="O135"/>
      <c r="P135"/>
      <c r="Q135" s="10"/>
      <c r="R135" s="10"/>
      <c r="S135" s="10"/>
      <c r="T135" s="10"/>
      <c r="U135" s="10"/>
      <c r="V135" s="10"/>
      <c r="W135" s="10"/>
      <c r="X135" s="10"/>
      <c r="Y135" s="10"/>
      <c r="Z135" s="10"/>
    </row>
    <row r="136" spans="1:26">
      <c r="A136" s="10"/>
      <c r="B136" s="1" t="s">
        <v>148</v>
      </c>
      <c r="C136" s="60"/>
      <c r="D136" s="1" t="s">
        <v>482</v>
      </c>
      <c r="E136" s="60"/>
      <c r="F136" s="109"/>
      <c r="G136" s="60"/>
      <c r="H136" s="164" t="s">
        <v>197</v>
      </c>
      <c r="I136" s="10"/>
      <c r="J136" s="169" t="str">
        <f>(J126-1)*3&amp;" kamper"</f>
        <v>12 kamper</v>
      </c>
      <c r="K136" s="10"/>
      <c r="L136" s="164"/>
      <c r="M136" s="10"/>
      <c r="N136" s="164"/>
      <c r="O136"/>
      <c r="P136"/>
      <c r="Q136" s="23"/>
      <c r="R136" s="10"/>
      <c r="S136" s="10"/>
      <c r="T136" s="10"/>
      <c r="U136" s="10"/>
      <c r="V136" s="10"/>
      <c r="W136" s="10"/>
      <c r="X136" s="10"/>
      <c r="Y136" s="10"/>
      <c r="Z136" s="10"/>
    </row>
    <row r="137" spans="1:26">
      <c r="A137" s="10"/>
      <c r="B137" s="1" t="s">
        <v>192</v>
      </c>
      <c r="C137" s="60"/>
      <c r="D137" s="1" t="s">
        <v>8</v>
      </c>
      <c r="E137" s="60"/>
      <c r="F137" s="109"/>
      <c r="G137" s="60"/>
      <c r="H137" s="164" t="s">
        <v>157</v>
      </c>
      <c r="I137" s="10"/>
      <c r="J137" s="191"/>
      <c r="K137" s="10"/>
      <c r="L137" s="164"/>
      <c r="M137" s="10"/>
      <c r="N137" s="190"/>
      <c r="O137"/>
      <c r="P137"/>
      <c r="Q137" s="23"/>
      <c r="R137" s="10"/>
      <c r="S137" s="10"/>
      <c r="T137" s="10"/>
      <c r="U137" s="10"/>
      <c r="V137" s="10"/>
      <c r="W137" s="10"/>
      <c r="X137" s="10"/>
      <c r="Y137" s="10"/>
      <c r="Z137" s="10"/>
    </row>
    <row r="138" spans="1:26">
      <c r="A138" s="10"/>
      <c r="B138" s="1" t="s">
        <v>104</v>
      </c>
      <c r="C138" s="60"/>
      <c r="D138" s="1" t="s">
        <v>170</v>
      </c>
      <c r="E138" s="60"/>
      <c r="F138" s="109"/>
      <c r="G138" s="60"/>
      <c r="H138" s="164"/>
      <c r="I138" s="10"/>
      <c r="J138" s="10"/>
      <c r="K138" s="10"/>
      <c r="L138" s="187"/>
      <c r="M138" s="10"/>
      <c r="N138" s="187"/>
      <c r="O138"/>
      <c r="P138"/>
      <c r="Q138" s="10"/>
      <c r="R138" s="10"/>
      <c r="S138" s="10"/>
      <c r="T138" s="10"/>
      <c r="U138" s="10"/>
      <c r="V138" s="10"/>
      <c r="W138" s="10"/>
      <c r="X138" s="10"/>
      <c r="Y138" s="10"/>
      <c r="Z138" s="10"/>
    </row>
    <row r="139" spans="1:26">
      <c r="A139" s="10"/>
      <c r="B139" s="141" t="s">
        <v>245</v>
      </c>
      <c r="C139" s="60"/>
      <c r="D139" s="141" t="s">
        <v>245</v>
      </c>
      <c r="E139" s="60"/>
      <c r="F139" s="109"/>
      <c r="G139" s="60"/>
      <c r="H139" s="143" t="s">
        <v>246</v>
      </c>
      <c r="I139" s="10"/>
      <c r="J139" s="10"/>
      <c r="K139" s="10"/>
      <c r="L139" s="186" t="s">
        <v>247</v>
      </c>
      <c r="M139" s="10"/>
      <c r="N139" s="186" t="s">
        <v>248</v>
      </c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</row>
    <row r="140" spans="1:26">
      <c r="A140" s="10"/>
      <c r="B140" s="142" t="s">
        <v>249</v>
      </c>
      <c r="C140" s="60"/>
      <c r="D140" s="142" t="s">
        <v>249</v>
      </c>
      <c r="E140" s="60"/>
      <c r="F140" s="109"/>
      <c r="G140" s="60"/>
      <c r="H140" s="144" t="str">
        <f>(H126-1)*2&amp;" kamper"</f>
        <v>18 kamper</v>
      </c>
      <c r="I140" s="10"/>
      <c r="J140" s="10"/>
      <c r="K140" s="10"/>
      <c r="L140" s="144" t="str">
        <f>(L126-1)*3&amp;" kamper"</f>
        <v>21 kamper</v>
      </c>
      <c r="M140" s="10"/>
      <c r="N140" s="144" t="str">
        <f>(N126-1)*3&amp;" kamper"</f>
        <v>18 kamper</v>
      </c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</row>
    <row r="141" spans="1:26">
      <c r="A141" s="78"/>
      <c r="B141" s="105"/>
      <c r="C141" s="105"/>
      <c r="D141" s="105"/>
      <c r="E141" s="105"/>
      <c r="F141" s="109"/>
      <c r="G141" s="105"/>
      <c r="H141" s="185"/>
      <c r="I141" s="10"/>
      <c r="J141" s="10"/>
      <c r="K141" s="10"/>
      <c r="L141" s="10"/>
      <c r="M141" s="10"/>
      <c r="N141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</row>
    <row r="142" spans="1:26">
      <c r="A142" s="78"/>
      <c r="B142" s="105"/>
      <c r="C142" s="105"/>
      <c r="D142" s="105"/>
      <c r="E142" s="105"/>
      <c r="F142" s="105"/>
      <c r="G142" s="105"/>
      <c r="H142" s="10"/>
      <c r="I142" s="10"/>
      <c r="J142" s="78"/>
      <c r="K142" s="78"/>
      <c r="L142" s="10"/>
      <c r="M142" s="10"/>
      <c r="N142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</row>
    <row r="143" spans="1:26">
      <c r="A143" s="78"/>
      <c r="B143" s="107">
        <v>9</v>
      </c>
      <c r="C143" s="107"/>
      <c r="D143" s="107">
        <v>9</v>
      </c>
      <c r="E143" s="107"/>
      <c r="F143" s="107">
        <v>10</v>
      </c>
      <c r="G143" s="105"/>
      <c r="H143" s="105"/>
      <c r="I143" s="10"/>
      <c r="J143" s="78"/>
      <c r="K143" s="78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</row>
    <row r="144" spans="1:26">
      <c r="A144" s="10"/>
      <c r="B144" s="145" t="s">
        <v>250</v>
      </c>
      <c r="C144" s="60"/>
      <c r="D144" s="145" t="s">
        <v>251</v>
      </c>
      <c r="E144" s="60"/>
      <c r="F144" s="146" t="s">
        <v>252</v>
      </c>
      <c r="G144" s="60"/>
      <c r="H144" s="105"/>
      <c r="I144" s="105"/>
      <c r="J144" s="105"/>
      <c r="K144" s="105"/>
      <c r="L144" s="105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</row>
    <row r="145" spans="1:26">
      <c r="A145" s="78"/>
      <c r="B145" s="189" t="s">
        <v>25</v>
      </c>
      <c r="C145" s="60"/>
      <c r="D145" s="1" t="s">
        <v>253</v>
      </c>
      <c r="E145" s="60"/>
      <c r="F145" s="1" t="s">
        <v>254</v>
      </c>
      <c r="G145" s="108"/>
      <c r="H145" s="105"/>
      <c r="I145" s="105"/>
      <c r="J145" s="105"/>
      <c r="K145" s="105"/>
      <c r="L145" s="105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</row>
    <row r="146" spans="1:26">
      <c r="A146" s="78"/>
      <c r="B146" s="189" t="s">
        <v>49</v>
      </c>
      <c r="C146" s="60"/>
      <c r="D146" s="1" t="s">
        <v>66</v>
      </c>
      <c r="E146" s="60"/>
      <c r="F146" s="1" t="s">
        <v>32</v>
      </c>
      <c r="G146" s="105"/>
      <c r="H146" s="105"/>
      <c r="I146" s="105"/>
      <c r="J146" s="105"/>
      <c r="K146" s="105"/>
      <c r="L146" s="105"/>
      <c r="M146" s="10"/>
      <c r="N146" s="5"/>
      <c r="O146" s="10"/>
      <c r="P146" s="5"/>
      <c r="Q146" s="10"/>
      <c r="R146" s="10"/>
      <c r="S146" s="10"/>
      <c r="T146" s="10"/>
      <c r="U146" s="10"/>
      <c r="V146" s="10"/>
      <c r="W146" s="10"/>
      <c r="X146" s="10"/>
      <c r="Y146" s="10"/>
      <c r="Z146" s="10"/>
    </row>
    <row r="147" spans="1:26">
      <c r="A147" s="77"/>
      <c r="B147" s="189" t="s">
        <v>127</v>
      </c>
      <c r="C147" s="60"/>
      <c r="D147" s="1" t="s">
        <v>20</v>
      </c>
      <c r="E147" s="60"/>
      <c r="F147" s="1" t="s">
        <v>68</v>
      </c>
      <c r="G147" s="106"/>
      <c r="H147" s="105"/>
      <c r="I147" s="105"/>
      <c r="J147" s="105"/>
      <c r="K147" s="105"/>
      <c r="L147" s="105"/>
      <c r="M147" s="10"/>
      <c r="N147" s="41"/>
      <c r="O147" s="10"/>
      <c r="P147" s="41"/>
      <c r="Q147" s="10"/>
      <c r="R147" s="10"/>
      <c r="S147" s="10"/>
      <c r="T147" s="10"/>
      <c r="U147" s="10"/>
      <c r="V147" s="10"/>
      <c r="W147" s="10"/>
      <c r="X147" s="10"/>
      <c r="Y147" s="10"/>
      <c r="Z147" s="10"/>
    </row>
    <row r="148" spans="1:26">
      <c r="A148" s="78"/>
      <c r="B148" s="189" t="s">
        <v>255</v>
      </c>
      <c r="C148" s="60"/>
      <c r="D148" s="1" t="s">
        <v>21</v>
      </c>
      <c r="E148" s="60"/>
      <c r="F148" s="1" t="s">
        <v>256</v>
      </c>
      <c r="G148" s="105"/>
      <c r="H148" s="105"/>
      <c r="I148" s="105"/>
      <c r="J148" s="105"/>
      <c r="K148" s="105"/>
      <c r="L148" s="105"/>
      <c r="M148" s="10"/>
      <c r="N148" s="36"/>
      <c r="O148" s="10"/>
      <c r="P148" s="36"/>
      <c r="Q148" s="10"/>
      <c r="R148" s="10"/>
      <c r="S148" s="10"/>
      <c r="T148" s="10"/>
      <c r="U148" s="10"/>
      <c r="V148" s="10"/>
      <c r="W148" s="10"/>
      <c r="X148" s="10"/>
      <c r="Y148" s="10"/>
      <c r="Z148" s="10"/>
    </row>
    <row r="149" spans="1:26">
      <c r="A149" s="78"/>
      <c r="B149" s="189" t="s">
        <v>130</v>
      </c>
      <c r="C149" s="60"/>
      <c r="D149" s="1" t="s">
        <v>11</v>
      </c>
      <c r="E149" s="60"/>
      <c r="F149" s="1" t="s">
        <v>215</v>
      </c>
      <c r="G149" s="105"/>
      <c r="H149" s="105"/>
      <c r="I149" s="105"/>
      <c r="J149" s="105"/>
      <c r="K149" s="105"/>
      <c r="L149" s="105"/>
      <c r="M149" s="10"/>
      <c r="N149" s="36"/>
      <c r="O149" s="10"/>
      <c r="P149" s="36"/>
      <c r="Q149" s="10"/>
      <c r="R149" s="10"/>
      <c r="S149" s="10"/>
      <c r="T149" s="10"/>
      <c r="U149" s="10"/>
      <c r="V149" s="10"/>
      <c r="W149" s="10"/>
      <c r="X149" s="10"/>
      <c r="Y149" s="10"/>
      <c r="Z149" s="10"/>
    </row>
    <row r="150" spans="1:26">
      <c r="A150" s="78"/>
      <c r="B150" s="189" t="s">
        <v>257</v>
      </c>
      <c r="C150" s="60"/>
      <c r="D150" s="1" t="s">
        <v>258</v>
      </c>
      <c r="E150" s="60"/>
      <c r="F150" s="1" t="s">
        <v>143</v>
      </c>
      <c r="G150" s="105"/>
      <c r="H150" s="105"/>
      <c r="I150" s="105"/>
      <c r="J150" s="105"/>
      <c r="K150" s="105"/>
      <c r="L150" s="105"/>
      <c r="M150" s="10"/>
      <c r="N150" s="36"/>
      <c r="O150" s="10"/>
      <c r="P150" s="36"/>
      <c r="Q150" s="10"/>
      <c r="R150" s="10"/>
      <c r="S150" s="10"/>
      <c r="T150" s="10"/>
      <c r="U150" s="10"/>
      <c r="V150" s="10"/>
      <c r="W150" s="10"/>
      <c r="X150" s="10"/>
      <c r="Y150" s="10"/>
      <c r="Z150" s="10"/>
    </row>
    <row r="151" spans="1:26">
      <c r="A151" s="78"/>
      <c r="B151" s="1" t="s">
        <v>86</v>
      </c>
      <c r="C151" s="60"/>
      <c r="D151" s="1" t="s">
        <v>109</v>
      </c>
      <c r="E151" s="60"/>
      <c r="F151" s="1" t="s">
        <v>151</v>
      </c>
      <c r="G151" s="105"/>
      <c r="H151" s="105"/>
      <c r="I151" s="105"/>
      <c r="J151" s="105"/>
      <c r="K151" s="105"/>
      <c r="L151" s="105"/>
      <c r="M151" s="10"/>
      <c r="N151" s="36"/>
      <c r="O151" s="10"/>
      <c r="P151" s="36"/>
      <c r="Q151" s="23"/>
      <c r="R151" s="10"/>
      <c r="S151" s="10"/>
      <c r="T151" s="10"/>
      <c r="U151" s="10"/>
      <c r="V151" s="10"/>
      <c r="W151" s="10"/>
      <c r="X151" s="10"/>
      <c r="Y151" s="10"/>
      <c r="Z151" s="10"/>
    </row>
    <row r="152" spans="1:26">
      <c r="A152" s="78"/>
      <c r="B152" s="189" t="s">
        <v>6</v>
      </c>
      <c r="C152" s="60"/>
      <c r="D152" s="1" t="s">
        <v>483</v>
      </c>
      <c r="E152" s="60"/>
      <c r="F152" s="189" t="s">
        <v>259</v>
      </c>
      <c r="G152" s="105"/>
      <c r="H152" s="105"/>
      <c r="I152" s="105"/>
      <c r="J152" s="105"/>
      <c r="K152" s="105"/>
      <c r="L152" s="105"/>
      <c r="M152" s="10"/>
      <c r="N152" s="36"/>
      <c r="O152" s="10"/>
      <c r="P152" s="36"/>
      <c r="Q152" s="23"/>
      <c r="R152" s="10"/>
      <c r="S152" s="10"/>
      <c r="T152" s="10"/>
      <c r="U152" s="10"/>
      <c r="V152" s="10"/>
      <c r="W152" s="10"/>
      <c r="X152" s="10"/>
      <c r="Y152" s="10"/>
      <c r="Z152" s="10"/>
    </row>
    <row r="153" spans="1:26">
      <c r="A153" s="10"/>
      <c r="B153" s="189" t="s">
        <v>156</v>
      </c>
      <c r="C153" s="60"/>
      <c r="D153" s="1" t="s">
        <v>260</v>
      </c>
      <c r="E153" s="60"/>
      <c r="F153" s="1" t="s">
        <v>30</v>
      </c>
      <c r="G153" s="60"/>
      <c r="H153" s="105"/>
      <c r="I153" s="105"/>
      <c r="J153" s="105"/>
      <c r="K153" s="105"/>
      <c r="L153" s="105"/>
      <c r="M153" s="10"/>
      <c r="N153" s="10"/>
      <c r="O153" s="10"/>
      <c r="P153" s="36"/>
      <c r="Q153" s="10"/>
      <c r="R153" s="10"/>
      <c r="S153" s="10"/>
      <c r="T153" s="10"/>
      <c r="U153" s="10"/>
      <c r="V153" s="10"/>
      <c r="W153" s="10"/>
      <c r="X153" s="10"/>
      <c r="Y153" s="10"/>
      <c r="Z153" s="10"/>
    </row>
    <row r="154" spans="1:26">
      <c r="A154" s="78"/>
      <c r="B154" s="28"/>
      <c r="C154" s="60"/>
      <c r="D154" s="28"/>
      <c r="E154" s="60"/>
      <c r="F154" s="1" t="s">
        <v>261</v>
      </c>
      <c r="G154" s="105"/>
      <c r="H154" s="105"/>
      <c r="I154" s="105"/>
      <c r="J154" s="105"/>
      <c r="K154" s="105"/>
      <c r="L154" s="105"/>
      <c r="M154" s="10"/>
      <c r="N154"/>
      <c r="O154" s="10"/>
      <c r="P154"/>
      <c r="Q154" s="10"/>
      <c r="R154" s="10"/>
      <c r="S154" s="10"/>
      <c r="T154" s="10"/>
      <c r="U154" s="10"/>
      <c r="V154" s="10"/>
      <c r="W154" s="10"/>
      <c r="X154" s="10"/>
      <c r="Y154" s="10"/>
      <c r="Z154" s="10"/>
    </row>
    <row r="155" spans="1:26">
      <c r="A155" s="10"/>
      <c r="B155" s="28"/>
      <c r="C155" s="60"/>
      <c r="D155" s="91"/>
      <c r="E155" s="60"/>
      <c r="F155" s="92"/>
      <c r="G155" s="60"/>
      <c r="H155" s="105"/>
      <c r="I155" s="105"/>
      <c r="J155" s="105"/>
      <c r="K155" s="105"/>
      <c r="L155" s="105"/>
      <c r="M155" s="10"/>
      <c r="N155"/>
      <c r="O155" s="10"/>
      <c r="P155"/>
      <c r="Q155" s="10"/>
      <c r="R155" s="10"/>
      <c r="S155" s="10"/>
      <c r="T155" s="10"/>
      <c r="U155" s="10"/>
      <c r="V155" s="10"/>
      <c r="W155" s="10"/>
      <c r="X155" s="10"/>
      <c r="Y155" s="10"/>
      <c r="Z155" s="10"/>
    </row>
    <row r="156" spans="1:26">
      <c r="A156" s="10"/>
      <c r="B156" s="92" t="s">
        <v>262</v>
      </c>
      <c r="C156" s="60"/>
      <c r="D156" s="28"/>
      <c r="E156" s="60"/>
      <c r="F156" s="92" t="s">
        <v>262</v>
      </c>
      <c r="G156" s="60"/>
      <c r="H156" s="105"/>
      <c r="I156" s="105"/>
      <c r="J156" s="105"/>
      <c r="K156" s="105"/>
      <c r="L156" s="105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</row>
    <row r="157" spans="1:26" ht="30">
      <c r="A157" s="10"/>
      <c r="B157" s="226" t="s">
        <v>465</v>
      </c>
      <c r="C157" s="162"/>
      <c r="D157" s="226" t="s">
        <v>465</v>
      </c>
      <c r="E157" s="227"/>
      <c r="F157" s="226" t="s">
        <v>466</v>
      </c>
      <c r="G157" s="60"/>
      <c r="H157" s="105"/>
      <c r="I157" s="105"/>
      <c r="J157" s="105"/>
      <c r="K157" s="105"/>
      <c r="L157" s="105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</row>
    <row r="158" spans="1:26">
      <c r="A158" s="10"/>
      <c r="B158" s="161" t="s">
        <v>263</v>
      </c>
      <c r="C158" s="162"/>
      <c r="D158" s="161" t="s">
        <v>263</v>
      </c>
      <c r="E158" s="162"/>
      <c r="F158" s="161" t="s">
        <v>264</v>
      </c>
      <c r="G158" s="60"/>
      <c r="H158" s="105"/>
      <c r="I158" s="105"/>
      <c r="J158" s="105"/>
      <c r="K158" s="105"/>
      <c r="L158" s="105"/>
      <c r="M158" s="10"/>
      <c r="N158" s="56"/>
      <c r="O158" s="10"/>
      <c r="P158" s="56"/>
      <c r="Q158" s="10"/>
      <c r="R158" s="10"/>
      <c r="S158" s="10"/>
      <c r="T158" s="10"/>
      <c r="U158" s="10"/>
      <c r="V158" s="10"/>
      <c r="W158" s="10"/>
      <c r="X158" s="10"/>
      <c r="Y158" s="10"/>
      <c r="Z158" s="10"/>
    </row>
    <row r="159" spans="1:26">
      <c r="A159" s="10"/>
      <c r="B159" s="147" t="s">
        <v>265</v>
      </c>
      <c r="C159" s="10"/>
      <c r="D159" s="147" t="s">
        <v>265</v>
      </c>
      <c r="E159" s="10"/>
      <c r="F159" s="147" t="s">
        <v>265</v>
      </c>
      <c r="G159" s="162"/>
      <c r="H159" s="105"/>
      <c r="I159" s="105"/>
      <c r="J159" s="105"/>
      <c r="K159" s="105"/>
      <c r="L159" s="105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</row>
    <row r="160" spans="1:26">
      <c r="A160" s="10"/>
      <c r="B160" s="148" t="s">
        <v>266</v>
      </c>
      <c r="C160" s="10"/>
      <c r="D160" s="148" t="s">
        <v>266</v>
      </c>
      <c r="E160" s="10"/>
      <c r="F160" s="148" t="s">
        <v>266</v>
      </c>
      <c r="G160" s="162"/>
      <c r="H160" s="105"/>
      <c r="I160" s="105"/>
      <c r="J160" s="105"/>
      <c r="K160" s="105"/>
      <c r="L160" s="105"/>
      <c r="M160" s="10"/>
      <c r="N160" s="10"/>
      <c r="O160" s="10"/>
      <c r="P160" s="10"/>
      <c r="Q160" s="39"/>
      <c r="R160" s="10"/>
      <c r="S160" s="10"/>
      <c r="T160" s="10"/>
      <c r="U160" s="10"/>
      <c r="V160" s="10"/>
      <c r="W160" s="10"/>
      <c r="X160" s="10"/>
      <c r="Y160" s="10"/>
      <c r="Z160" s="10"/>
    </row>
    <row r="161" spans="1:26">
      <c r="A161" s="10"/>
      <c r="B161" s="215" t="s">
        <v>267</v>
      </c>
      <c r="C161"/>
      <c r="D161" s="215" t="s">
        <v>267</v>
      </c>
      <c r="E161"/>
      <c r="F161" s="215" t="s">
        <v>267</v>
      </c>
      <c r="G161"/>
      <c r="H161" s="105"/>
      <c r="I161" s="105"/>
      <c r="J161" s="105"/>
      <c r="K161" s="105"/>
      <c r="L161" s="105"/>
      <c r="M161" s="10"/>
      <c r="N161" s="10"/>
      <c r="O161" s="10"/>
      <c r="P161" s="10"/>
      <c r="Q161" s="80"/>
      <c r="R161" s="10"/>
      <c r="S161" s="10"/>
      <c r="T161" s="10"/>
      <c r="U161" s="10"/>
      <c r="V161" s="10"/>
      <c r="W161" s="10"/>
      <c r="X161" s="10"/>
      <c r="Y161" s="10"/>
      <c r="Z161" s="10"/>
    </row>
    <row r="162" spans="1:26">
      <c r="A162" s="10"/>
      <c r="B162" s="149" t="s">
        <v>268</v>
      </c>
      <c r="C162" s="216"/>
      <c r="D162" s="149" t="s">
        <v>268</v>
      </c>
      <c r="E162" s="78"/>
      <c r="F162" s="149" t="s">
        <v>268</v>
      </c>
      <c r="G162"/>
      <c r="H162" s="105"/>
      <c r="I162" s="105"/>
      <c r="J162" s="105"/>
      <c r="K162" s="105"/>
      <c r="L162" s="105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</row>
    <row r="163" spans="1:26">
      <c r="A163" s="10"/>
      <c r="B163" s="10"/>
      <c r="C163" s="10"/>
      <c r="D163" s="10"/>
      <c r="E163" s="10"/>
      <c r="F163" s="10"/>
      <c r="G163" s="10"/>
      <c r="H163" s="105"/>
      <c r="I163" s="105"/>
      <c r="J163" s="105"/>
      <c r="K163" s="105"/>
      <c r="L163" s="105"/>
      <c r="M163" s="10"/>
      <c r="N163" s="10"/>
      <c r="O163" s="10"/>
      <c r="P163" s="10"/>
      <c r="Q163" s="80"/>
      <c r="R163" s="10"/>
      <c r="S163" s="10"/>
      <c r="T163" s="10"/>
      <c r="U163" s="10"/>
      <c r="V163" s="10"/>
      <c r="W163" s="10"/>
      <c r="X163" s="10"/>
      <c r="Y163" s="10"/>
      <c r="Z163" s="10"/>
    </row>
    <row r="164" spans="1:26">
      <c r="A164" s="10"/>
      <c r="B164" s="10"/>
      <c r="C164" s="10"/>
      <c r="D164" s="10"/>
      <c r="E164" s="10"/>
      <c r="F164" s="10"/>
      <c r="G164" s="10"/>
      <c r="H164" s="105"/>
      <c r="I164" s="105"/>
      <c r="J164" s="105"/>
      <c r="K164" s="105"/>
      <c r="L164" s="105"/>
      <c r="M164" s="10"/>
      <c r="N164" s="10"/>
      <c r="O164" s="10"/>
      <c r="P164" s="10"/>
      <c r="Q164" s="80"/>
      <c r="R164" s="10"/>
      <c r="S164" s="10"/>
      <c r="T164" s="10"/>
      <c r="U164" s="10"/>
      <c r="V164" s="10"/>
      <c r="W164" s="10"/>
      <c r="X164" s="10"/>
      <c r="Y164" s="10"/>
      <c r="Z164" s="10"/>
    </row>
    <row r="165" spans="1:26">
      <c r="A165" s="78"/>
      <c r="B165" s="10"/>
      <c r="C165" s="10"/>
      <c r="D165" s="10"/>
      <c r="E165" s="10"/>
      <c r="F165" s="10"/>
      <c r="G165" s="78"/>
      <c r="H165" s="78"/>
      <c r="I165" s="10"/>
      <c r="J165" s="78"/>
      <c r="K165" s="78"/>
      <c r="L165" s="10"/>
      <c r="M165" s="10"/>
      <c r="N165" s="10"/>
      <c r="O165" s="10"/>
      <c r="P165" s="10"/>
      <c r="Q165" s="80"/>
      <c r="R165" s="10"/>
      <c r="S165" s="10"/>
      <c r="T165" s="10"/>
      <c r="U165" s="10"/>
      <c r="V165" s="10"/>
      <c r="W165" s="10"/>
      <c r="X165" s="10"/>
      <c r="Y165" s="10"/>
      <c r="Z165" s="10"/>
    </row>
    <row r="166" spans="1:26" s="119" customFormat="1" ht="21">
      <c r="B166" s="117" t="s">
        <v>269</v>
      </c>
      <c r="D166" s="118">
        <f>B169+D169+L169+N169+H188+F188+D188+B188</f>
        <v>73</v>
      </c>
      <c r="E166" s="117" t="s">
        <v>36</v>
      </c>
      <c r="F166" s="117"/>
    </row>
    <row r="167" spans="1:26" ht="18.75">
      <c r="A167" s="10"/>
      <c r="B167" s="70" t="s">
        <v>270</v>
      </c>
      <c r="C167" s="83"/>
      <c r="D167" s="83"/>
      <c r="E167" s="83"/>
      <c r="F167" s="70" t="s">
        <v>504</v>
      </c>
      <c r="G167" s="70"/>
      <c r="H167" s="70"/>
      <c r="I167" s="83"/>
      <c r="J167" s="70" t="s">
        <v>505</v>
      </c>
      <c r="K167" s="70"/>
      <c r="L167" s="70" t="s">
        <v>506</v>
      </c>
      <c r="M167" s="83"/>
      <c r="N167" s="83"/>
      <c r="O167" s="83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/>
    </row>
    <row r="168" spans="1:26">
      <c r="A168" s="10"/>
      <c r="B168" s="39"/>
      <c r="C168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0"/>
    </row>
    <row r="169" spans="1:26">
      <c r="A169" s="10"/>
      <c r="B169" s="5">
        <f>COUNTA(B171:B182)</f>
        <v>11</v>
      </c>
      <c r="C169"/>
      <c r="D169" s="5">
        <f>COUNTA(D171:D181)</f>
        <v>11</v>
      </c>
      <c r="E169" s="10"/>
      <c r="F169" s="27">
        <f>COUNTA(F171:F179)</f>
        <v>7</v>
      </c>
      <c r="G169"/>
      <c r="H169" s="27">
        <f>COUNTA(H171:H179)</f>
        <v>7</v>
      </c>
      <c r="I169"/>
      <c r="J169" s="27">
        <f>COUNTA(J171:J184)</f>
        <v>14</v>
      </c>
      <c r="K169" s="27"/>
      <c r="L169" s="5">
        <f>COUNTA(L171:L179)</f>
        <v>9</v>
      </c>
      <c r="M169" s="10"/>
      <c r="N169" s="27">
        <v>5</v>
      </c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/>
    </row>
    <row r="170" spans="1:26">
      <c r="A170" s="10"/>
      <c r="B170" s="128" t="s">
        <v>272</v>
      </c>
      <c r="C170"/>
      <c r="D170" s="128" t="s">
        <v>273</v>
      </c>
      <c r="E170" s="10"/>
      <c r="F170" s="132" t="s">
        <v>274</v>
      </c>
      <c r="G170"/>
      <c r="H170" s="132" t="s">
        <v>275</v>
      </c>
      <c r="I170"/>
      <c r="J170" s="132" t="s">
        <v>274</v>
      </c>
      <c r="K170" s="10"/>
      <c r="L170" s="132" t="s">
        <v>274</v>
      </c>
      <c r="M170" s="10"/>
      <c r="N170" s="135" t="s">
        <v>276</v>
      </c>
      <c r="O170" s="10"/>
      <c r="P170" s="10"/>
      <c r="Q170" s="64"/>
      <c r="R170" s="10"/>
      <c r="S170" s="10"/>
      <c r="T170" s="10"/>
      <c r="U170" s="10"/>
      <c r="V170" s="10"/>
      <c r="W170" s="10"/>
      <c r="X170" s="10"/>
      <c r="Y170" s="10"/>
      <c r="Z170" s="10"/>
    </row>
    <row r="171" spans="1:26">
      <c r="A171" s="10"/>
      <c r="B171" s="1" t="s">
        <v>13</v>
      </c>
      <c r="C171"/>
      <c r="D171" s="1" t="s">
        <v>254</v>
      </c>
      <c r="E171" s="10"/>
      <c r="F171" s="181" t="s">
        <v>277</v>
      </c>
      <c r="G171"/>
      <c r="H171" s="181" t="s">
        <v>60</v>
      </c>
      <c r="I171"/>
      <c r="J171" s="188" t="s">
        <v>277</v>
      </c>
      <c r="K171" s="10"/>
      <c r="L171" s="181" t="s">
        <v>56</v>
      </c>
      <c r="M171" s="10"/>
      <c r="N171" s="101" t="s">
        <v>48</v>
      </c>
      <c r="O171" s="10"/>
      <c r="P171" s="10"/>
      <c r="Q171" s="64"/>
      <c r="R171" s="10"/>
      <c r="S171" s="10"/>
      <c r="T171" s="10"/>
      <c r="U171" s="10"/>
      <c r="V171" s="10"/>
      <c r="W171" s="10"/>
      <c r="X171" s="10"/>
      <c r="Y171" s="10"/>
      <c r="Z171" s="10"/>
    </row>
    <row r="172" spans="1:26">
      <c r="A172" s="10"/>
      <c r="B172" s="1" t="s">
        <v>181</v>
      </c>
      <c r="C172"/>
      <c r="D172" s="1" t="s">
        <v>58</v>
      </c>
      <c r="E172" s="10"/>
      <c r="F172" s="181" t="s">
        <v>56</v>
      </c>
      <c r="G172"/>
      <c r="H172" s="181" t="s">
        <v>128</v>
      </c>
      <c r="I172"/>
      <c r="J172" s="181" t="s">
        <v>56</v>
      </c>
      <c r="K172" s="10"/>
      <c r="L172" s="181" t="s">
        <v>60</v>
      </c>
      <c r="M172" s="10"/>
      <c r="N172" s="101" t="s">
        <v>278</v>
      </c>
      <c r="O172" s="10"/>
      <c r="P172" s="10"/>
      <c r="Q172" s="64"/>
      <c r="R172" s="10"/>
      <c r="S172" s="10"/>
      <c r="T172" s="10"/>
      <c r="U172" s="10"/>
      <c r="V172" s="10"/>
      <c r="W172" s="10"/>
      <c r="X172" s="10"/>
      <c r="Y172" s="10"/>
      <c r="Z172" s="10"/>
    </row>
    <row r="173" spans="1:26">
      <c r="A173" s="10"/>
      <c r="B173" s="1" t="s">
        <v>62</v>
      </c>
      <c r="C173"/>
      <c r="D173" s="1" t="s">
        <v>74</v>
      </c>
      <c r="E173" s="10"/>
      <c r="F173" s="181" t="s">
        <v>16</v>
      </c>
      <c r="G173"/>
      <c r="H173" s="181" t="s">
        <v>279</v>
      </c>
      <c r="I173"/>
      <c r="J173" s="181" t="s">
        <v>60</v>
      </c>
      <c r="K173" s="10"/>
      <c r="L173" s="181" t="s">
        <v>280</v>
      </c>
      <c r="M173" s="10"/>
      <c r="N173" s="101" t="s">
        <v>281</v>
      </c>
      <c r="O173" s="10"/>
      <c r="P173" s="10"/>
      <c r="Q173" s="64"/>
      <c r="R173" s="10"/>
      <c r="S173" s="10"/>
      <c r="T173" s="10"/>
      <c r="U173" s="10"/>
      <c r="V173" s="10"/>
      <c r="W173" s="10"/>
      <c r="X173" s="10"/>
      <c r="Y173" s="10"/>
      <c r="Z173" s="10"/>
    </row>
    <row r="174" spans="1:26">
      <c r="A174" s="10"/>
      <c r="B174" s="1" t="s">
        <v>33</v>
      </c>
      <c r="C174"/>
      <c r="D174" s="1" t="s">
        <v>129</v>
      </c>
      <c r="E174" s="10"/>
      <c r="F174" s="181" t="s">
        <v>184</v>
      </c>
      <c r="G174"/>
      <c r="H174" s="188" t="s">
        <v>282</v>
      </c>
      <c r="I174"/>
      <c r="J174" s="181" t="s">
        <v>16</v>
      </c>
      <c r="K174" s="10"/>
      <c r="L174" s="181" t="s">
        <v>128</v>
      </c>
      <c r="M174" s="10"/>
      <c r="N174" s="101" t="s">
        <v>149</v>
      </c>
      <c r="O174" s="10"/>
      <c r="P174" s="10"/>
      <c r="Q174" s="64"/>
      <c r="R174" s="10"/>
      <c r="S174" s="10"/>
      <c r="T174" s="10"/>
      <c r="U174" s="10"/>
      <c r="V174" s="10"/>
      <c r="W174" s="10"/>
      <c r="X174" s="10"/>
      <c r="Y174" s="10"/>
      <c r="Z174" s="10"/>
    </row>
    <row r="175" spans="1:26">
      <c r="A175" s="10"/>
      <c r="B175" s="1" t="s">
        <v>468</v>
      </c>
      <c r="C175"/>
      <c r="D175" s="1" t="s">
        <v>283</v>
      </c>
      <c r="E175" s="10"/>
      <c r="F175" s="181" t="s">
        <v>12</v>
      </c>
      <c r="G175"/>
      <c r="H175" s="192" t="s">
        <v>284</v>
      </c>
      <c r="I175"/>
      <c r="J175" s="181" t="s">
        <v>128</v>
      </c>
      <c r="K175" s="10"/>
      <c r="L175" s="181" t="s">
        <v>184</v>
      </c>
      <c r="M175" s="10"/>
      <c r="N175" s="101" t="s">
        <v>285</v>
      </c>
      <c r="O175" s="10"/>
      <c r="P175" s="10"/>
      <c r="Q175" s="64"/>
      <c r="R175" s="10"/>
      <c r="S175" s="10"/>
      <c r="T175" s="10"/>
      <c r="U175" s="10"/>
      <c r="V175" s="10"/>
      <c r="W175" s="10"/>
      <c r="X175" s="10"/>
      <c r="Y175" s="10"/>
      <c r="Z175" s="10"/>
    </row>
    <row r="176" spans="1:26">
      <c r="A176" s="10"/>
      <c r="B176" s="1" t="s">
        <v>17</v>
      </c>
      <c r="C176"/>
      <c r="D176" s="1" t="s">
        <v>192</v>
      </c>
      <c r="E176" s="10"/>
      <c r="F176" s="181" t="s">
        <v>286</v>
      </c>
      <c r="G176"/>
      <c r="H176" s="181" t="s">
        <v>157</v>
      </c>
      <c r="I176"/>
      <c r="J176" s="181" t="s">
        <v>184</v>
      </c>
      <c r="K176" s="10"/>
      <c r="L176" s="181" t="s">
        <v>287</v>
      </c>
      <c r="M176" s="10"/>
      <c r="N176" s="101"/>
      <c r="O176" s="10"/>
      <c r="P176" s="10"/>
      <c r="Q176" s="64"/>
      <c r="R176" s="10"/>
      <c r="S176" s="10"/>
      <c r="T176" s="10"/>
      <c r="U176" s="10"/>
      <c r="V176" s="10"/>
      <c r="W176" s="10"/>
      <c r="X176" s="10"/>
      <c r="Y176" s="10"/>
      <c r="Z176" s="10"/>
    </row>
    <row r="177" spans="1:26">
      <c r="A177" s="10"/>
      <c r="B177" s="1" t="s">
        <v>5</v>
      </c>
      <c r="C177"/>
      <c r="D177" s="1" t="s">
        <v>11</v>
      </c>
      <c r="E177" s="10"/>
      <c r="F177" s="181" t="s">
        <v>18</v>
      </c>
      <c r="G177"/>
      <c r="H177" s="194" t="s">
        <v>288</v>
      </c>
      <c r="I177"/>
      <c r="J177" s="181" t="s">
        <v>279</v>
      </c>
      <c r="K177" s="10"/>
      <c r="L177" s="181" t="s">
        <v>12</v>
      </c>
      <c r="M177" s="10"/>
      <c r="N177" s="101"/>
      <c r="O177" s="10"/>
      <c r="P177" s="10"/>
      <c r="Q177" s="64"/>
      <c r="R177" s="10"/>
      <c r="S177" s="10"/>
      <c r="T177" s="10"/>
      <c r="U177" s="10"/>
      <c r="V177" s="10"/>
      <c r="W177" s="10"/>
      <c r="X177" s="10"/>
      <c r="Y177" s="10"/>
      <c r="Z177" s="10"/>
    </row>
    <row r="178" spans="1:26">
      <c r="A178" s="10"/>
      <c r="B178" s="1" t="s">
        <v>6</v>
      </c>
      <c r="C178"/>
      <c r="D178" s="1" t="s">
        <v>92</v>
      </c>
      <c r="E178" s="10"/>
      <c r="F178" s="181"/>
      <c r="G178"/>
      <c r="H178" s="181"/>
      <c r="I178"/>
      <c r="J178" s="181" t="s">
        <v>12</v>
      </c>
      <c r="K178" s="10"/>
      <c r="L178" s="181" t="s">
        <v>18</v>
      </c>
      <c r="M178" s="10"/>
      <c r="N178" s="101"/>
      <c r="O178" s="10"/>
      <c r="P178" s="10"/>
      <c r="Q178" s="64"/>
      <c r="R178" s="10"/>
      <c r="S178" s="10"/>
      <c r="T178" s="10"/>
      <c r="U178" s="10"/>
      <c r="V178" s="10"/>
      <c r="W178" s="10"/>
      <c r="X178" s="10"/>
      <c r="Y178" s="10"/>
      <c r="Z178" s="10"/>
    </row>
    <row r="179" spans="1:26" ht="15" customHeight="1">
      <c r="A179" s="10"/>
      <c r="B179" s="1" t="s">
        <v>27</v>
      </c>
      <c r="C179"/>
      <c r="D179" s="1" t="s">
        <v>194</v>
      </c>
      <c r="E179" s="10"/>
      <c r="F179" s="181"/>
      <c r="G179" s="10"/>
      <c r="H179" s="181"/>
      <c r="I179"/>
      <c r="J179" s="224" t="s">
        <v>282</v>
      </c>
      <c r="K179" s="10"/>
      <c r="L179" s="181" t="s">
        <v>157</v>
      </c>
      <c r="M179" s="10"/>
      <c r="N179" s="101"/>
      <c r="O179" s="10"/>
      <c r="P179" s="10"/>
      <c r="Q179" s="64"/>
      <c r="R179" s="10"/>
      <c r="S179" s="10"/>
      <c r="T179" s="10"/>
      <c r="U179" s="10"/>
      <c r="V179" s="10"/>
      <c r="W179" s="10"/>
      <c r="X179" s="10"/>
      <c r="Y179" s="10"/>
      <c r="Z179" s="10"/>
    </row>
    <row r="180" spans="1:26">
      <c r="A180" s="10"/>
      <c r="B180" s="46" t="s">
        <v>24</v>
      </c>
      <c r="C180"/>
      <c r="D180" s="1" t="s">
        <v>104</v>
      </c>
      <c r="E180" s="10"/>
      <c r="F180" s="150" t="str">
        <f>F169&amp;" lag - Trippel Serie"</f>
        <v>7 lag - Trippel Serie</v>
      </c>
      <c r="G180" s="10"/>
      <c r="H180" s="150" t="str">
        <f>H169&amp;" lag - Trippel Serie"</f>
        <v>7 lag - Trippel Serie</v>
      </c>
      <c r="I180"/>
      <c r="J180" s="188" t="s">
        <v>286</v>
      </c>
      <c r="K180" s="10"/>
      <c r="L180" s="150" t="str">
        <f>L169&amp;" lag - Dobbel Serie"</f>
        <v>9 lag - Dobbel Serie</v>
      </c>
      <c r="M180" s="10"/>
      <c r="N180" s="137" t="str">
        <f>N169&amp;" lag - Trippel Serie"</f>
        <v>5 lag - Trippel Serie</v>
      </c>
      <c r="O180" s="10"/>
      <c r="P180" s="10"/>
      <c r="Q180" s="64"/>
      <c r="R180" s="10"/>
      <c r="S180" s="10"/>
      <c r="T180" s="10"/>
      <c r="U180" s="10"/>
      <c r="V180" s="10"/>
      <c r="W180" s="10"/>
      <c r="X180" s="10"/>
      <c r="Y180" s="10"/>
      <c r="Z180" s="10"/>
    </row>
    <row r="181" spans="1:26">
      <c r="A181" s="10"/>
      <c r="B181" s="73" t="s">
        <v>289</v>
      </c>
      <c r="C181"/>
      <c r="D181" s="1" t="s">
        <v>170</v>
      </c>
      <c r="E181" s="10"/>
      <c r="F181" s="133" t="str">
        <f>(F169-1)*3&amp;" Kamper"</f>
        <v>18 Kamper</v>
      </c>
      <c r="G181" s="10"/>
      <c r="H181" s="133" t="str">
        <f>(H169-1)*3&amp;" Kamper"</f>
        <v>18 Kamper</v>
      </c>
      <c r="I181"/>
      <c r="J181" s="188" t="s">
        <v>284</v>
      </c>
      <c r="K181" s="10"/>
      <c r="L181" s="133" t="str">
        <f>(L169-1)*2&amp;" Kamper"</f>
        <v>16 Kamper</v>
      </c>
      <c r="M181" s="10"/>
      <c r="N181" s="151" t="str">
        <f>(N169-1)*3&amp;" Kamper"</f>
        <v>12 Kamper</v>
      </c>
      <c r="O181" s="10"/>
      <c r="P181" s="10"/>
      <c r="Q181" s="64"/>
      <c r="R181" s="10"/>
      <c r="S181" s="10"/>
      <c r="T181" s="10"/>
      <c r="U181" s="10"/>
      <c r="V181" s="10"/>
      <c r="W181" s="10"/>
      <c r="X181" s="10"/>
      <c r="Y181" s="10"/>
      <c r="Z181" s="10"/>
    </row>
    <row r="182" spans="1:26">
      <c r="A182" s="10"/>
      <c r="B182" s="184"/>
      <c r="C182"/>
      <c r="D182" s="28"/>
      <c r="E182" s="10"/>
      <c r="F182" s="10"/>
      <c r="G182" s="10"/>
      <c r="H182" s="10"/>
      <c r="I182" s="10"/>
      <c r="J182" s="181" t="s">
        <v>18</v>
      </c>
      <c r="K182" s="10"/>
      <c r="L182" s="10"/>
      <c r="M182" s="10"/>
      <c r="N182" s="10"/>
      <c r="O182" s="10"/>
      <c r="P182" s="10"/>
      <c r="Q182" s="64"/>
      <c r="R182" s="10"/>
      <c r="S182" s="10"/>
      <c r="T182" s="10"/>
      <c r="U182" s="10"/>
      <c r="V182" s="10"/>
      <c r="W182" s="10"/>
      <c r="X182" s="10"/>
      <c r="Y182" s="10"/>
      <c r="Z182" s="10"/>
    </row>
    <row r="183" spans="1:26">
      <c r="A183" s="10"/>
      <c r="B183" s="221"/>
      <c r="C183"/>
      <c r="D183" s="28"/>
      <c r="E183" s="10"/>
      <c r="F183" s="10"/>
      <c r="G183" s="10"/>
      <c r="H183" s="10"/>
      <c r="I183" s="10"/>
      <c r="J183" s="181" t="s">
        <v>157</v>
      </c>
      <c r="K183" s="10"/>
      <c r="L183" s="10"/>
      <c r="M183"/>
      <c r="N183"/>
      <c r="O183" s="10"/>
      <c r="P183" s="10"/>
      <c r="Q183" s="64"/>
      <c r="R183" s="10"/>
      <c r="S183" s="10"/>
      <c r="T183" s="10"/>
      <c r="U183" s="10"/>
      <c r="V183" s="10"/>
      <c r="W183" s="10"/>
      <c r="X183" s="10"/>
      <c r="Y183" s="10"/>
      <c r="Z183" s="10"/>
    </row>
    <row r="184" spans="1:26">
      <c r="A184" s="10"/>
      <c r="B184" s="136" t="str">
        <f>B169&amp;" lag - Dobbel Serie"</f>
        <v>11 lag - Dobbel Serie</v>
      </c>
      <c r="C184" s="10"/>
      <c r="D184" s="150" t="str">
        <f>D169&amp;" lag - Dobbel serie"</f>
        <v>11 lag - Dobbel serie</v>
      </c>
      <c r="E184" s="10"/>
      <c r="F184" s="10"/>
      <c r="G184" s="10"/>
      <c r="H184" s="10"/>
      <c r="I184" s="10"/>
      <c r="J184" s="188" t="s">
        <v>288</v>
      </c>
      <c r="K184" s="10"/>
      <c r="L184" s="41"/>
      <c r="M184"/>
      <c r="N184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/>
    </row>
    <row r="185" spans="1:26" ht="18.75">
      <c r="A185" s="10"/>
      <c r="B185" s="140" t="str">
        <f>(B169-1)*2&amp;" Kamper"</f>
        <v>20 Kamper</v>
      </c>
      <c r="C185" s="10"/>
      <c r="D185" s="133" t="str">
        <f>(D169-1)*2&amp;" Kamper"</f>
        <v>20 Kamper</v>
      </c>
      <c r="E185" s="10"/>
      <c r="F185" s="10"/>
      <c r="G185" s="10"/>
      <c r="H185" s="10"/>
      <c r="I185" s="10"/>
      <c r="J185" s="150" t="str">
        <f>J169&amp;" lag - Dobbel Serie"</f>
        <v>14 lag - Dobbel Serie</v>
      </c>
      <c r="K185" s="10"/>
      <c r="L185" s="70"/>
      <c r="M185" s="80"/>
      <c r="N185" s="10"/>
      <c r="O185"/>
      <c r="P185" s="70"/>
      <c r="Q185" s="80"/>
      <c r="R185" s="10"/>
      <c r="S185" s="10"/>
      <c r="T185" s="10"/>
      <c r="U185" s="10"/>
      <c r="V185" s="10"/>
      <c r="W185" s="10"/>
      <c r="X185" s="10"/>
      <c r="Y185" s="10"/>
      <c r="Z185" s="10"/>
    </row>
    <row r="186" spans="1:26">
      <c r="A186" s="10"/>
      <c r="B186" s="10"/>
      <c r="C186" s="10"/>
      <c r="D186" s="10"/>
      <c r="E186" s="10"/>
      <c r="F186" s="10"/>
      <c r="G186" s="10"/>
      <c r="H186" s="10"/>
      <c r="I186" s="10"/>
      <c r="J186" s="134" t="str">
        <f>(J169-1)*2&amp;" Kamper"</f>
        <v>26 Kamper</v>
      </c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10"/>
    </row>
    <row r="187" spans="1:26">
      <c r="A187" s="10"/>
      <c r="B187" s="10"/>
      <c r="C187" s="10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</row>
    <row r="188" spans="1:26">
      <c r="A188" s="10"/>
      <c r="B188" s="27">
        <f>COUNTA(B190:B203)</f>
        <v>13</v>
      </c>
      <c r="C188" s="10"/>
      <c r="D188" s="27">
        <f>COUNTA(D190:D203)</f>
        <v>12</v>
      </c>
      <c r="E188" s="10"/>
      <c r="F188" s="27">
        <f>COUNTA(F190:F203)</f>
        <v>12</v>
      </c>
      <c r="G188" s="10"/>
      <c r="H188" s="5">
        <f>(COUNTA(H190:H203))</f>
        <v>0</v>
      </c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10"/>
    </row>
    <row r="189" spans="1:26">
      <c r="A189" s="10"/>
      <c r="B189" s="135" t="s">
        <v>290</v>
      </c>
      <c r="C189" s="10"/>
      <c r="D189" s="135" t="s">
        <v>291</v>
      </c>
      <c r="E189" s="10"/>
      <c r="F189" s="135" t="s">
        <v>292</v>
      </c>
      <c r="G189" s="10"/>
      <c r="H189" s="52" t="s">
        <v>293</v>
      </c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/>
    </row>
    <row r="190" spans="1:26">
      <c r="A190" s="10"/>
      <c r="B190" s="1" t="s">
        <v>25</v>
      </c>
      <c r="C190" s="10"/>
      <c r="D190" s="1" t="s">
        <v>253</v>
      </c>
      <c r="E190" s="10"/>
      <c r="F190" s="1" t="s">
        <v>294</v>
      </c>
      <c r="G190" s="10"/>
      <c r="H190" s="28"/>
      <c r="I190" s="10"/>
      <c r="J190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0"/>
    </row>
    <row r="191" spans="1:26">
      <c r="A191" s="10"/>
      <c r="B191" s="1" t="s">
        <v>32</v>
      </c>
      <c r="C191" s="10"/>
      <c r="D191" s="1" t="s">
        <v>295</v>
      </c>
      <c r="E191" s="10"/>
      <c r="F191" s="1" t="s">
        <v>296</v>
      </c>
      <c r="G191" s="10"/>
      <c r="H191" s="28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0"/>
    </row>
    <row r="192" spans="1:26">
      <c r="A192" s="10"/>
      <c r="B192" s="1" t="s">
        <v>49</v>
      </c>
      <c r="C192" s="10"/>
      <c r="D192" s="1" t="s">
        <v>297</v>
      </c>
      <c r="E192" s="10"/>
      <c r="F192" s="1" t="s">
        <v>55</v>
      </c>
      <c r="G192" s="10"/>
      <c r="H192" s="25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0"/>
    </row>
    <row r="193" spans="1:26">
      <c r="A193" s="10"/>
      <c r="B193" s="1" t="s">
        <v>51</v>
      </c>
      <c r="C193" s="10"/>
      <c r="D193" s="1" t="s">
        <v>255</v>
      </c>
      <c r="E193" s="10"/>
      <c r="F193" s="1" t="s">
        <v>63</v>
      </c>
      <c r="G193" s="10"/>
      <c r="H193" s="25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/>
    </row>
    <row r="194" spans="1:26">
      <c r="A194" s="10"/>
      <c r="B194" s="1" t="s">
        <v>33</v>
      </c>
      <c r="C194" s="10"/>
      <c r="D194" s="1" t="s">
        <v>143</v>
      </c>
      <c r="E194" s="10"/>
      <c r="F194" s="1" t="s">
        <v>298</v>
      </c>
      <c r="G194" s="10"/>
      <c r="H194" s="25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/>
    </row>
    <row r="195" spans="1:26">
      <c r="A195" s="10"/>
      <c r="B195" s="1" t="s">
        <v>471</v>
      </c>
      <c r="C195" s="10"/>
      <c r="D195" s="1" t="s">
        <v>299</v>
      </c>
      <c r="E195" s="10"/>
      <c r="F195" s="1" t="s">
        <v>145</v>
      </c>
      <c r="G195" s="10"/>
      <c r="H195" s="25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10"/>
    </row>
    <row r="196" spans="1:26">
      <c r="A196" s="10"/>
      <c r="B196" s="1" t="s">
        <v>126</v>
      </c>
      <c r="C196" s="10"/>
      <c r="D196" s="1" t="s">
        <v>158</v>
      </c>
      <c r="E196" s="10"/>
      <c r="F196" s="1" t="s">
        <v>148</v>
      </c>
      <c r="G196" s="10"/>
      <c r="H196" s="25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/>
      <c r="Z196" s="10"/>
    </row>
    <row r="197" spans="1:26">
      <c r="A197" s="10"/>
      <c r="B197" s="1" t="s">
        <v>130</v>
      </c>
      <c r="C197" s="10"/>
      <c r="D197" s="1" t="s">
        <v>96</v>
      </c>
      <c r="E197" s="10"/>
      <c r="F197" s="1" t="s">
        <v>14</v>
      </c>
      <c r="G197" s="10"/>
      <c r="H197" s="25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/>
    </row>
    <row r="198" spans="1:26">
      <c r="A198" s="10"/>
      <c r="B198" s="1" t="s">
        <v>19</v>
      </c>
      <c r="C198" s="10"/>
      <c r="D198" s="1" t="s">
        <v>484</v>
      </c>
      <c r="E198" s="10"/>
      <c r="F198" s="1" t="s">
        <v>6</v>
      </c>
      <c r="G198" s="10"/>
      <c r="H198" s="85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10"/>
    </row>
    <row r="199" spans="1:26">
      <c r="A199" s="10"/>
      <c r="B199" s="1" t="s">
        <v>151</v>
      </c>
      <c r="C199" s="10"/>
      <c r="D199" s="1" t="s">
        <v>108</v>
      </c>
      <c r="E199" s="10"/>
      <c r="F199" s="1" t="s">
        <v>91</v>
      </c>
      <c r="G199" s="10"/>
      <c r="H199" s="25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/>
    </row>
    <row r="200" spans="1:26">
      <c r="A200" s="10"/>
      <c r="B200" s="1" t="s">
        <v>259</v>
      </c>
      <c r="C200" s="10"/>
      <c r="D200" s="1" t="s">
        <v>8</v>
      </c>
      <c r="E200" s="10"/>
      <c r="F200" s="1" t="s">
        <v>153</v>
      </c>
      <c r="G200" s="10"/>
      <c r="H200" s="25"/>
      <c r="I200" s="10"/>
      <c r="J200" s="10"/>
      <c r="K200" s="10"/>
      <c r="L200" s="10"/>
      <c r="M200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  <c r="Z200" s="10"/>
    </row>
    <row r="201" spans="1:26">
      <c r="A201" s="10"/>
      <c r="B201" s="1" t="s">
        <v>300</v>
      </c>
      <c r="C201" s="111"/>
      <c r="D201" s="1" t="s">
        <v>9</v>
      </c>
      <c r="E201" s="111"/>
      <c r="F201" s="1" t="s">
        <v>109</v>
      </c>
      <c r="G201" s="10"/>
      <c r="H201" s="18"/>
      <c r="I201" s="10"/>
      <c r="J201" s="10"/>
      <c r="K201" s="10"/>
      <c r="L201"/>
      <c r="M201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0"/>
    </row>
    <row r="202" spans="1:26">
      <c r="A202" s="10"/>
      <c r="B202" s="1" t="s">
        <v>201</v>
      </c>
      <c r="C202" s="10"/>
      <c r="D202" s="10"/>
      <c r="E202" s="10"/>
      <c r="F202" s="10"/>
      <c r="G202" s="10"/>
      <c r="H202" s="13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  <c r="Z202" s="10"/>
    </row>
    <row r="203" spans="1:26">
      <c r="A203" s="10"/>
      <c r="B203" s="53"/>
      <c r="C203" s="10"/>
      <c r="D203" s="53"/>
      <c r="E203" s="10"/>
      <c r="F203" s="53"/>
      <c r="G203" s="10"/>
      <c r="H203" s="13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  <c r="Z203" s="10"/>
    </row>
    <row r="204" spans="1:26">
      <c r="A204" s="10"/>
      <c r="B204" s="135" t="str">
        <f>B188&amp;" lag - Dobbel Serie"</f>
        <v>13 lag - Dobbel Serie</v>
      </c>
      <c r="C204" s="10"/>
      <c r="D204" s="135" t="str">
        <f>D188&amp;" lag - Dobbel Serie"</f>
        <v>12 lag - Dobbel Serie</v>
      </c>
      <c r="E204" s="10"/>
      <c r="F204" s="135" t="str">
        <f>F188&amp;" lag - Dobbel Serie"</f>
        <v>12 lag - Dobbel Serie</v>
      </c>
      <c r="G204" s="10"/>
      <c r="H204" s="54" t="str">
        <f>H188&amp;" lag - Trippel Serie"</f>
        <v>0 lag - Trippel Serie</v>
      </c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/>
      <c r="Z204" s="10"/>
    </row>
    <row r="205" spans="1:26">
      <c r="A205" s="10"/>
      <c r="B205" s="138" t="str">
        <f>(B188-1)*2&amp;" Kamper"</f>
        <v>24 Kamper</v>
      </c>
      <c r="C205" s="10"/>
      <c r="D205" s="135" t="str">
        <f>(D188-1)*2&amp;" Kamper"</f>
        <v>22 Kamper</v>
      </c>
      <c r="E205" s="10"/>
      <c r="F205" s="135" t="str">
        <f>(F188-1)*2&amp;" Kamper"</f>
        <v>22 Kamper</v>
      </c>
      <c r="G205" s="10"/>
      <c r="H205" s="54" t="str">
        <f>(H188-1)*3&amp;" Kamper"</f>
        <v>-3 Kamper</v>
      </c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  <c r="Z205" s="10"/>
    </row>
    <row r="206" spans="1:26">
      <c r="A206" s="10"/>
      <c r="B206" s="10"/>
      <c r="C206" s="10"/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10"/>
    </row>
    <row r="207" spans="1:26">
      <c r="A207" s="10"/>
      <c r="B207" s="10"/>
      <c r="C207" s="10"/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10"/>
    </row>
    <row r="208" spans="1:26">
      <c r="A208" s="10"/>
      <c r="B208" s="10"/>
      <c r="C208" s="10"/>
      <c r="D208" s="10"/>
      <c r="E208" s="10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10"/>
    </row>
    <row r="209" spans="1:26" s="117" customFormat="1" ht="21">
      <c r="B209" s="117" t="s">
        <v>301</v>
      </c>
      <c r="D209" s="121">
        <f>(SUM(B211:K211))+SUM(B229:H229)</f>
        <v>57</v>
      </c>
      <c r="E209" s="117" t="s">
        <v>36</v>
      </c>
    </row>
    <row r="210" spans="1:26" ht="18.75">
      <c r="A210" s="10"/>
      <c r="B210" s="70"/>
      <c r="C210" s="70"/>
      <c r="D210" s="70"/>
      <c r="E210" s="70"/>
      <c r="F210" s="70" t="s">
        <v>302</v>
      </c>
      <c r="G210" s="70"/>
      <c r="H210" s="70" t="s">
        <v>234</v>
      </c>
      <c r="I210" s="70"/>
      <c r="J210" s="10"/>
      <c r="K210" s="70"/>
      <c r="L210" s="71"/>
      <c r="M210" s="70"/>
      <c r="N210" s="70"/>
      <c r="O210" s="70"/>
      <c r="P210" s="70"/>
      <c r="Q210" s="10"/>
      <c r="R210" s="10"/>
      <c r="S210" s="10"/>
      <c r="T210" s="10"/>
      <c r="U210" s="10"/>
      <c r="V210" s="10"/>
      <c r="W210" s="10"/>
      <c r="X210" s="10"/>
      <c r="Y210" s="10"/>
      <c r="Z210" s="10"/>
    </row>
    <row r="211" spans="1:26">
      <c r="A211" s="10"/>
      <c r="B211" s="27">
        <f>COUNTA(B213:B224)</f>
        <v>9</v>
      </c>
      <c r="C211" s="10"/>
      <c r="D211" s="27">
        <f>COUNTA(D213:D224)</f>
        <v>9</v>
      </c>
      <c r="E211" s="10"/>
      <c r="F211" s="27">
        <f>COUNTA(F213:F222)</f>
        <v>1</v>
      </c>
      <c r="G211" s="10"/>
      <c r="H211" s="5">
        <f>COUNTA(H213:H222)</f>
        <v>8</v>
      </c>
      <c r="I211" s="10"/>
      <c r="J211" s="10"/>
      <c r="K211" s="10"/>
      <c r="L211" s="5"/>
      <c r="M211" s="10"/>
      <c r="N211" s="5"/>
      <c r="O211" s="10"/>
      <c r="P211" s="27"/>
      <c r="Q211" s="23"/>
      <c r="R211" s="10"/>
      <c r="S211" s="10"/>
      <c r="T211" s="10"/>
      <c r="U211" s="10"/>
      <c r="V211" s="10"/>
      <c r="W211" s="10"/>
      <c r="X211" s="10"/>
      <c r="Y211" s="10"/>
      <c r="Z211" s="10"/>
    </row>
    <row r="212" spans="1:26">
      <c r="A212" s="10"/>
      <c r="B212" s="128" t="s">
        <v>303</v>
      </c>
      <c r="C212" s="10"/>
      <c r="D212" s="128" t="s">
        <v>304</v>
      </c>
      <c r="E212" s="10"/>
      <c r="F212" s="128" t="s">
        <v>305</v>
      </c>
      <c r="G212" s="10"/>
      <c r="H212" s="128" t="s">
        <v>305</v>
      </c>
      <c r="I212" s="10"/>
      <c r="J212" s="10"/>
      <c r="K212" s="10"/>
      <c r="L212" s="185" t="s">
        <v>306</v>
      </c>
      <c r="M212" s="10"/>
      <c r="N212" s="41"/>
      <c r="O212" s="10"/>
      <c r="P212" s="41"/>
      <c r="Q212" s="23"/>
      <c r="R212" s="10"/>
      <c r="S212" s="10"/>
      <c r="T212" s="10"/>
      <c r="U212" s="10"/>
      <c r="V212" s="10"/>
      <c r="W212" s="10"/>
      <c r="X212" s="10"/>
      <c r="Y212" s="10"/>
      <c r="Z212" s="10"/>
    </row>
    <row r="213" spans="1:26">
      <c r="A213" s="10"/>
      <c r="B213" s="1" t="s">
        <v>49</v>
      </c>
      <c r="C213" s="10"/>
      <c r="D213" s="1" t="s">
        <v>58</v>
      </c>
      <c r="E213" s="10"/>
      <c r="F213" s="100" t="s">
        <v>307</v>
      </c>
      <c r="G213" s="10"/>
      <c r="H213" s="195" t="s">
        <v>16</v>
      </c>
      <c r="I213" s="10"/>
      <c r="J213" s="10"/>
      <c r="K213" s="10"/>
      <c r="L213" s="205"/>
      <c r="M213" s="10"/>
      <c r="N213" s="36"/>
      <c r="O213" s="10"/>
      <c r="P213" s="36"/>
      <c r="Q213" s="10"/>
      <c r="R213" s="10"/>
      <c r="S213" s="10"/>
      <c r="T213" s="10"/>
      <c r="U213" s="10"/>
      <c r="V213" s="10"/>
      <c r="W213" s="10"/>
      <c r="X213" s="10"/>
      <c r="Y213" s="10"/>
      <c r="Z213" s="10"/>
    </row>
    <row r="214" spans="1:26">
      <c r="A214" s="10"/>
      <c r="B214" s="1" t="s">
        <v>54</v>
      </c>
      <c r="C214" s="10"/>
      <c r="D214" s="1" t="s">
        <v>180</v>
      </c>
      <c r="E214" s="10"/>
      <c r="F214" s="100"/>
      <c r="G214" s="10"/>
      <c r="H214" s="195" t="s">
        <v>128</v>
      </c>
      <c r="I214" s="10"/>
      <c r="J214" s="10"/>
      <c r="K214" s="10"/>
      <c r="L214" s="205"/>
      <c r="M214" s="10"/>
      <c r="N214" s="36"/>
      <c r="O214" s="10"/>
      <c r="P214" s="36"/>
      <c r="Q214" s="10"/>
      <c r="R214" s="10"/>
      <c r="S214" s="10"/>
      <c r="T214" s="10"/>
      <c r="U214" s="10"/>
      <c r="V214" s="10"/>
      <c r="W214" s="10"/>
      <c r="X214" s="10"/>
      <c r="Y214" s="10"/>
      <c r="Z214" s="10"/>
    </row>
    <row r="215" spans="1:26">
      <c r="A215" s="10"/>
      <c r="B215" s="1" t="s">
        <v>126</v>
      </c>
      <c r="C215" s="10"/>
      <c r="D215" s="1" t="s">
        <v>308</v>
      </c>
      <c r="E215" s="10"/>
      <c r="F215" s="100"/>
      <c r="G215" s="10"/>
      <c r="H215" s="195" t="s">
        <v>12</v>
      </c>
      <c r="I215" s="10"/>
      <c r="J215" s="10"/>
      <c r="K215" s="10"/>
      <c r="L215" s="205"/>
      <c r="M215" s="10"/>
      <c r="N215" s="10"/>
      <c r="O215" s="10"/>
      <c r="P215" s="36"/>
      <c r="Q215" s="10"/>
      <c r="R215" s="10"/>
      <c r="S215" s="10"/>
      <c r="T215" s="10"/>
      <c r="U215" s="10"/>
      <c r="V215" s="10"/>
      <c r="W215" s="10"/>
      <c r="X215" s="10"/>
      <c r="Y215" s="10"/>
      <c r="Z215" s="10"/>
    </row>
    <row r="216" spans="1:26">
      <c r="A216" s="10"/>
      <c r="B216" s="1" t="s">
        <v>255</v>
      </c>
      <c r="C216" s="10"/>
      <c r="D216" s="1" t="s">
        <v>129</v>
      </c>
      <c r="E216" s="10"/>
      <c r="F216" s="100"/>
      <c r="G216" s="10"/>
      <c r="H216" s="195" t="s">
        <v>278</v>
      </c>
      <c r="I216" s="10"/>
      <c r="J216" s="10"/>
      <c r="K216" s="10"/>
      <c r="L216" s="205"/>
      <c r="M216" s="10"/>
      <c r="N216" s="36"/>
      <c r="O216" s="10"/>
      <c r="P216" s="36"/>
      <c r="Q216" s="10"/>
      <c r="R216" s="10"/>
      <c r="S216" s="10"/>
      <c r="T216" s="10"/>
      <c r="U216" s="10"/>
      <c r="V216" s="10"/>
      <c r="W216" s="10"/>
      <c r="X216" s="10"/>
      <c r="Y216" s="10"/>
      <c r="Z216" s="10"/>
    </row>
    <row r="217" spans="1:26">
      <c r="A217" s="10"/>
      <c r="B217" s="14" t="s">
        <v>476</v>
      </c>
      <c r="C217" s="10"/>
      <c r="D217" s="1" t="s">
        <v>481</v>
      </c>
      <c r="E217" s="10"/>
      <c r="F217" s="100"/>
      <c r="G217" s="10"/>
      <c r="H217" s="195" t="s">
        <v>18</v>
      </c>
      <c r="I217" s="10"/>
      <c r="J217" s="10"/>
      <c r="K217" s="10"/>
      <c r="L217" s="205"/>
      <c r="M217" s="10"/>
      <c r="N217" s="36"/>
      <c r="O217" s="10"/>
      <c r="P217" s="36"/>
      <c r="Q217" s="10"/>
      <c r="R217" s="10"/>
      <c r="S217" s="10"/>
      <c r="T217" s="10"/>
      <c r="U217" s="10"/>
      <c r="V217" s="10"/>
      <c r="W217" s="10"/>
      <c r="X217" s="10"/>
      <c r="Y217" s="10"/>
      <c r="Z217" s="10"/>
    </row>
    <row r="218" spans="1:26">
      <c r="A218" s="10"/>
      <c r="B218" s="1" t="s">
        <v>14</v>
      </c>
      <c r="C218" s="10"/>
      <c r="D218" s="1" t="s">
        <v>178</v>
      </c>
      <c r="E218" s="10"/>
      <c r="F218" s="100"/>
      <c r="G218" s="10"/>
      <c r="H218" s="195" t="s">
        <v>309</v>
      </c>
      <c r="I218" s="10"/>
      <c r="J218" s="10"/>
      <c r="K218" s="10"/>
      <c r="L218" s="205"/>
      <c r="M218" s="10"/>
      <c r="N218" s="36"/>
      <c r="O218" s="10"/>
      <c r="P218" s="36"/>
      <c r="Q218" s="10"/>
      <c r="R218" s="10"/>
      <c r="S218" s="10"/>
      <c r="T218" s="10"/>
      <c r="U218" s="10"/>
      <c r="V218" s="10"/>
      <c r="W218" s="10"/>
      <c r="X218" s="10"/>
      <c r="Y218" s="10"/>
      <c r="Z218" s="10"/>
    </row>
    <row r="219" spans="1:26">
      <c r="A219" s="10"/>
      <c r="B219" s="1" t="s">
        <v>192</v>
      </c>
      <c r="C219" s="10"/>
      <c r="D219" s="1" t="s">
        <v>194</v>
      </c>
      <c r="E219" s="10"/>
      <c r="F219" s="100"/>
      <c r="G219" s="10"/>
      <c r="H219" s="195" t="s">
        <v>157</v>
      </c>
      <c r="I219" s="10"/>
      <c r="J219" s="10"/>
      <c r="K219" s="10"/>
      <c r="L219" s="205"/>
      <c r="M219" s="10"/>
      <c r="N219" s="36"/>
      <c r="O219" s="10"/>
      <c r="P219" s="36"/>
      <c r="Q219" s="10"/>
      <c r="R219" s="10"/>
      <c r="S219" s="10"/>
      <c r="T219" s="10"/>
      <c r="U219" s="10"/>
      <c r="V219" s="10"/>
      <c r="W219" s="10"/>
      <c r="X219" s="10"/>
      <c r="Y219" s="10"/>
      <c r="Z219" s="10"/>
    </row>
    <row r="220" spans="1:26">
      <c r="A220" s="10"/>
      <c r="B220" s="1" t="s">
        <v>109</v>
      </c>
      <c r="C220" s="10"/>
      <c r="D220" s="1" t="s">
        <v>104</v>
      </c>
      <c r="E220" s="10"/>
      <c r="F220" s="100"/>
      <c r="G220" s="10"/>
      <c r="H220" s="195" t="s">
        <v>310</v>
      </c>
      <c r="I220" s="10"/>
      <c r="J220" s="10"/>
      <c r="K220" s="10"/>
      <c r="L220" s="205"/>
      <c r="M220" s="10"/>
      <c r="N220" s="36"/>
      <c r="O220" s="10"/>
      <c r="P220" s="36"/>
      <c r="Q220" s="10"/>
      <c r="R220" s="10"/>
      <c r="S220" s="10"/>
      <c r="T220" s="10"/>
      <c r="U220" s="10"/>
      <c r="V220" s="10"/>
      <c r="W220" s="10"/>
      <c r="X220" s="10"/>
      <c r="Y220" s="10"/>
      <c r="Z220" s="10"/>
    </row>
    <row r="221" spans="1:26">
      <c r="A221" s="10"/>
      <c r="B221" s="1" t="s">
        <v>170</v>
      </c>
      <c r="C221" s="10"/>
      <c r="D221" s="1" t="s">
        <v>203</v>
      </c>
      <c r="E221" s="10"/>
      <c r="F221" s="101"/>
      <c r="G221" s="10"/>
      <c r="H221" s="94"/>
      <c r="I221" s="10"/>
      <c r="J221" s="10"/>
      <c r="K221" s="10"/>
      <c r="L221" s="205"/>
      <c r="M221" s="10"/>
      <c r="N221" s="66"/>
      <c r="O221" s="10"/>
      <c r="P221" s="36"/>
      <c r="Q221" s="10"/>
      <c r="R221" s="10"/>
      <c r="S221" s="10"/>
      <c r="T221" s="10"/>
      <c r="U221" s="10"/>
      <c r="V221" s="10"/>
      <c r="W221" s="10"/>
      <c r="X221" s="10"/>
      <c r="Y221" s="10"/>
      <c r="Z221" s="10"/>
    </row>
    <row r="222" spans="1:26">
      <c r="A222" s="10"/>
      <c r="B222" s="28"/>
      <c r="C222" s="10"/>
      <c r="D222" s="95"/>
      <c r="E222" s="10"/>
      <c r="F222" s="101"/>
      <c r="G222" s="10"/>
      <c r="H222" s="94"/>
      <c r="I222" s="10"/>
      <c r="J222" s="10"/>
      <c r="K222" s="10"/>
      <c r="L222" s="205"/>
      <c r="M222" s="10"/>
      <c r="N222" s="66"/>
      <c r="O222" s="10"/>
      <c r="P222" s="36"/>
      <c r="Q222" s="10"/>
      <c r="R222" s="10"/>
      <c r="S222" s="10"/>
      <c r="T222" s="10"/>
      <c r="U222" s="10"/>
      <c r="V222" s="10"/>
      <c r="W222" s="10"/>
      <c r="X222" s="10"/>
      <c r="Y222" s="10"/>
      <c r="Z222" s="10"/>
    </row>
    <row r="223" spans="1:26">
      <c r="A223" s="10"/>
      <c r="B223" s="95"/>
      <c r="C223" s="10"/>
      <c r="D223" s="95"/>
      <c r="E223" s="10"/>
      <c r="F223" s="132" t="str">
        <f>F211&amp;" lag - Dobbel Serie"</f>
        <v>1 lag - Dobbel Serie</v>
      </c>
      <c r="G223" s="10"/>
      <c r="H223" s="132" t="str">
        <f>H211&amp;" lag - Dobbel Serie"</f>
        <v>8 lag - Dobbel Serie</v>
      </c>
      <c r="I223" s="10"/>
      <c r="J223" s="10"/>
      <c r="K223" s="10"/>
      <c r="L223" s="185"/>
      <c r="M223" s="10"/>
      <c r="N223"/>
      <c r="O223" s="10"/>
      <c r="P223" s="36"/>
      <c r="Q223" s="10"/>
      <c r="R223" s="10"/>
      <c r="S223" s="10"/>
      <c r="T223" s="10"/>
      <c r="U223" s="10"/>
      <c r="V223" s="10"/>
      <c r="W223" s="10"/>
      <c r="X223" s="10"/>
      <c r="Y223" s="10"/>
      <c r="Z223" s="10"/>
    </row>
    <row r="224" spans="1:26">
      <c r="A224" s="10"/>
      <c r="B224" s="95"/>
      <c r="C224" s="10"/>
      <c r="D224" s="76"/>
      <c r="E224" s="10"/>
      <c r="F224" s="134" t="s">
        <v>311</v>
      </c>
      <c r="G224" s="10"/>
      <c r="H224" s="134" t="str">
        <f>(H211-1)*2&amp;" Kamper"</f>
        <v>14 Kamper</v>
      </c>
      <c r="I224" s="10"/>
      <c r="J224" s="10"/>
      <c r="K224" s="10"/>
      <c r="L224" s="185"/>
      <c r="M224" s="10"/>
      <c r="N224"/>
      <c r="O224" s="10"/>
      <c r="P224" s="36"/>
      <c r="Q224" s="10"/>
      <c r="R224" s="10"/>
      <c r="S224" s="10"/>
      <c r="T224" s="10"/>
      <c r="U224" s="10"/>
      <c r="V224" s="10"/>
      <c r="W224" s="10"/>
      <c r="X224" s="10"/>
      <c r="Y224" s="10"/>
      <c r="Z224" s="10"/>
    </row>
    <row r="225" spans="1:26" ht="15.75">
      <c r="A225" s="10"/>
      <c r="B225" s="132" t="str">
        <f>B211&amp;" lag - Dobbel Serie"</f>
        <v>9 lag - Dobbel Serie</v>
      </c>
      <c r="C225" s="10"/>
      <c r="D225" s="132" t="str">
        <f>D211&amp;" lag - Dobbel Serie"</f>
        <v>9 lag - Dobbel Serie</v>
      </c>
      <c r="E225" s="10"/>
      <c r="F225" s="10"/>
      <c r="G225" s="10"/>
      <c r="H225" s="10"/>
      <c r="I225" s="10"/>
      <c r="J225" s="10"/>
      <c r="K225" s="10"/>
      <c r="L225" s="61"/>
      <c r="M225" s="10"/>
      <c r="N225" s="57"/>
      <c r="O225" s="10"/>
      <c r="P225" s="36"/>
      <c r="Q225" s="10"/>
      <c r="R225" s="10"/>
      <c r="S225" s="10"/>
      <c r="T225" s="10"/>
      <c r="U225" s="10"/>
      <c r="V225" s="10"/>
      <c r="W225" s="10"/>
      <c r="X225" s="10"/>
      <c r="Y225" s="10"/>
      <c r="Z225" s="10"/>
    </row>
    <row r="226" spans="1:26">
      <c r="A226" s="10"/>
      <c r="B226" s="133" t="str">
        <f>(B211-1)*2&amp;" Kamper"</f>
        <v>16 Kamper</v>
      </c>
      <c r="C226" s="10"/>
      <c r="D226" s="133" t="str">
        <f>(D211-1)*2&amp;" Kamper"</f>
        <v>16 Kamper</v>
      </c>
      <c r="E226" s="10"/>
      <c r="F226" s="10"/>
      <c r="G226" s="10"/>
      <c r="H226" s="10"/>
      <c r="I226" s="10"/>
      <c r="J226" s="10"/>
      <c r="K226" s="10"/>
      <c r="L226" s="5"/>
      <c r="M226" s="10"/>
      <c r="N226" s="5"/>
      <c r="O226" s="10"/>
      <c r="P226" s="36"/>
      <c r="Q226" s="10"/>
      <c r="R226" s="10"/>
      <c r="S226" s="10"/>
      <c r="T226" s="10"/>
      <c r="U226" s="10"/>
      <c r="V226" s="10"/>
      <c r="W226" s="10"/>
      <c r="X226" s="10"/>
      <c r="Y226" s="10"/>
      <c r="Z226" s="10"/>
    </row>
    <row r="227" spans="1:26">
      <c r="A227" s="10"/>
      <c r="B227"/>
      <c r="C227"/>
      <c r="D227"/>
      <c r="E227"/>
      <c r="F227"/>
      <c r="G227" s="10"/>
      <c r="H227" s="10"/>
      <c r="I227" s="10"/>
      <c r="J227" s="10"/>
      <c r="K227" s="10"/>
      <c r="L227" s="41"/>
      <c r="M227" s="10"/>
      <c r="N227" s="41"/>
      <c r="O227" s="10"/>
      <c r="P227" s="36"/>
      <c r="Q227" s="10"/>
      <c r="R227" s="10"/>
      <c r="S227" s="10"/>
      <c r="T227" s="10"/>
      <c r="U227" s="10"/>
      <c r="V227" s="10"/>
      <c r="W227" s="10"/>
      <c r="X227" s="10"/>
      <c r="Y227" s="10"/>
      <c r="Z227" s="10"/>
    </row>
    <row r="228" spans="1:26" ht="18.75">
      <c r="A228" s="10"/>
      <c r="B228" s="70" t="s">
        <v>233</v>
      </c>
      <c r="C228"/>
      <c r="D228"/>
      <c r="E228"/>
      <c r="F228" s="10"/>
      <c r="G228" s="10"/>
      <c r="H228" s="62" t="s">
        <v>234</v>
      </c>
      <c r="I228" s="10"/>
      <c r="J228" s="10"/>
      <c r="K228" s="10"/>
      <c r="L228" s="10"/>
      <c r="M228" s="10"/>
      <c r="N228" s="36"/>
      <c r="O228" s="10"/>
      <c r="P228" s="66"/>
      <c r="Q228" s="10"/>
      <c r="R228" s="10"/>
      <c r="S228" s="10"/>
      <c r="T228" s="10"/>
      <c r="U228" s="10"/>
      <c r="V228" s="10"/>
      <c r="W228" s="10"/>
      <c r="X228" s="10"/>
      <c r="Y228" s="10"/>
      <c r="Z228" s="10"/>
    </row>
    <row r="229" spans="1:26">
      <c r="A229" s="10"/>
      <c r="B229" s="5">
        <f>COUNTA(B231:B244)</f>
        <v>10</v>
      </c>
      <c r="C229"/>
      <c r="D229" s="5">
        <f>COUNTA(D231:D244)</f>
        <v>9</v>
      </c>
      <c r="E229"/>
      <c r="F229" s="5">
        <f>COUNTA(F231:F244)</f>
        <v>9</v>
      </c>
      <c r="G229" s="10"/>
      <c r="H229" s="5">
        <v>2</v>
      </c>
      <c r="I229" s="10"/>
      <c r="J229" s="10"/>
      <c r="K229" s="10"/>
      <c r="L229" s="10"/>
      <c r="M229" s="10"/>
      <c r="N229" s="36"/>
      <c r="O229" s="10"/>
      <c r="P229" s="66"/>
      <c r="Q229" s="10"/>
      <c r="R229" s="10"/>
      <c r="S229" s="10"/>
      <c r="T229" s="10"/>
      <c r="U229" s="10"/>
      <c r="V229" s="10"/>
      <c r="W229" s="10"/>
      <c r="X229" s="10"/>
      <c r="Y229" s="10"/>
      <c r="Z229" s="10"/>
    </row>
    <row r="230" spans="1:26">
      <c r="A230" s="10"/>
      <c r="B230" s="137" t="s">
        <v>312</v>
      </c>
      <c r="C230"/>
      <c r="D230" s="137" t="s">
        <v>313</v>
      </c>
      <c r="E230"/>
      <c r="F230" s="135" t="s">
        <v>313</v>
      </c>
      <c r="G230" s="10"/>
      <c r="H230" s="19" t="s">
        <v>314</v>
      </c>
      <c r="I230" s="10"/>
      <c r="J230" s="10"/>
      <c r="K230" s="10"/>
      <c r="L230" s="10"/>
      <c r="M230" s="10"/>
      <c r="N230" s="36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0"/>
    </row>
    <row r="231" spans="1:26">
      <c r="A231" s="10"/>
      <c r="B231" s="73" t="s">
        <v>53</v>
      </c>
      <c r="C231" s="176"/>
      <c r="D231" s="73" t="s">
        <v>62</v>
      </c>
      <c r="E231"/>
      <c r="F231" s="1" t="s">
        <v>315</v>
      </c>
      <c r="G231" s="10"/>
      <c r="H231" s="1" t="s">
        <v>316</v>
      </c>
      <c r="I231" s="10"/>
      <c r="J231" s="10"/>
      <c r="K231" s="10"/>
      <c r="L231" s="10"/>
      <c r="M231" s="10"/>
      <c r="N231" s="36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  <c r="Z231" s="10"/>
    </row>
    <row r="232" spans="1:26">
      <c r="A232" s="10"/>
      <c r="B232" s="73" t="s">
        <v>317</v>
      </c>
      <c r="C232" s="177"/>
      <c r="D232" s="73" t="s">
        <v>318</v>
      </c>
      <c r="E232"/>
      <c r="F232" s="1" t="s">
        <v>33</v>
      </c>
      <c r="G232" s="10"/>
      <c r="H232" s="28"/>
      <c r="I232" s="10"/>
      <c r="J232" s="10"/>
      <c r="K232" s="10"/>
      <c r="L232" s="10"/>
      <c r="M232" s="10"/>
      <c r="N232" s="36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10"/>
    </row>
    <row r="233" spans="1:26">
      <c r="A233" s="10"/>
      <c r="B233" s="73" t="s">
        <v>5</v>
      </c>
      <c r="C233" s="177"/>
      <c r="D233" s="73" t="s">
        <v>319</v>
      </c>
      <c r="E233"/>
      <c r="F233" s="1" t="s">
        <v>68</v>
      </c>
      <c r="G233" s="10"/>
      <c r="H233" s="29"/>
      <c r="I233" s="10"/>
      <c r="J233" s="10"/>
      <c r="K233" s="10"/>
      <c r="L233" s="36"/>
      <c r="M233" s="10"/>
      <c r="N233" s="36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10"/>
    </row>
    <row r="234" spans="1:26">
      <c r="A234" s="10"/>
      <c r="B234" s="73" t="s">
        <v>283</v>
      </c>
      <c r="C234" s="176"/>
      <c r="D234" s="73" t="s">
        <v>299</v>
      </c>
      <c r="E234"/>
      <c r="F234" s="1" t="s">
        <v>63</v>
      </c>
      <c r="G234" s="10"/>
      <c r="H234" s="29"/>
      <c r="I234" s="10"/>
      <c r="J234" s="10"/>
      <c r="K234" s="10"/>
      <c r="L234" s="36"/>
      <c r="M234" s="10"/>
      <c r="N234" s="36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"/>
    </row>
    <row r="235" spans="1:26">
      <c r="A235" s="10"/>
      <c r="B235" s="73" t="s">
        <v>21</v>
      </c>
      <c r="C235" s="177"/>
      <c r="D235" s="73" t="s">
        <v>20</v>
      </c>
      <c r="E235"/>
      <c r="F235" s="1" t="s">
        <v>19</v>
      </c>
      <c r="G235" s="10"/>
      <c r="H235" s="47"/>
      <c r="I235" s="10"/>
      <c r="J235" s="10"/>
      <c r="K235" s="10"/>
      <c r="L235" s="66"/>
      <c r="M235" s="10"/>
      <c r="N235" s="66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0"/>
    </row>
    <row r="236" spans="1:26">
      <c r="A236" s="10"/>
      <c r="B236" s="73" t="s">
        <v>11</v>
      </c>
      <c r="C236" s="177"/>
      <c r="D236" s="73" t="s">
        <v>28</v>
      </c>
      <c r="E236"/>
      <c r="F236" s="1" t="s">
        <v>320</v>
      </c>
      <c r="G236" s="10"/>
      <c r="H236" s="87" t="str">
        <f>H229&amp;" lag - Kvadruppel Serie"</f>
        <v>2 lag - Kvadruppel Serie</v>
      </c>
      <c r="I236" s="10"/>
      <c r="J236" s="10"/>
      <c r="K236" s="10"/>
      <c r="L236" s="66"/>
      <c r="M236" s="10"/>
      <c r="N236" s="66"/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  <c r="Z236" s="10"/>
    </row>
    <row r="237" spans="1:26">
      <c r="A237" s="10"/>
      <c r="B237" s="218" t="s">
        <v>26</v>
      </c>
      <c r="C237" s="176"/>
      <c r="D237" s="73" t="s">
        <v>201</v>
      </c>
      <c r="E237"/>
      <c r="F237" s="1" t="s">
        <v>107</v>
      </c>
      <c r="G237" s="10"/>
      <c r="H237" s="206" t="str">
        <f>(H229-1)*4&amp;" Kamper"</f>
        <v>4 Kamper</v>
      </c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10"/>
    </row>
    <row r="238" spans="1:26">
      <c r="A238" s="10"/>
      <c r="B238" s="184" t="s">
        <v>321</v>
      </c>
      <c r="C238" s="177"/>
      <c r="D238" s="73" t="s">
        <v>469</v>
      </c>
      <c r="E238"/>
      <c r="F238" s="14" t="s">
        <v>480</v>
      </c>
      <c r="G238" s="10"/>
      <c r="H238"/>
      <c r="I238" s="10"/>
      <c r="J238" s="10"/>
      <c r="K238" s="10"/>
      <c r="L238" s="10"/>
      <c r="M238" s="10"/>
      <c r="N238" s="10"/>
      <c r="O238" s="10"/>
      <c r="P238" s="10"/>
      <c r="Q238" s="64"/>
      <c r="R238" s="10"/>
      <c r="S238" s="10"/>
      <c r="T238" s="10"/>
      <c r="U238" s="10"/>
      <c r="V238" s="10"/>
      <c r="W238" s="10"/>
      <c r="X238" s="10"/>
      <c r="Y238" s="10"/>
      <c r="Z238" s="10"/>
    </row>
    <row r="239" spans="1:26">
      <c r="A239" s="10"/>
      <c r="B239" s="73" t="s">
        <v>322</v>
      </c>
      <c r="C239" s="177"/>
      <c r="D239" s="14" t="s">
        <v>475</v>
      </c>
      <c r="E239"/>
      <c r="F239" s="1" t="s">
        <v>323</v>
      </c>
      <c r="G239" s="10"/>
      <c r="H239"/>
      <c r="I239" s="10"/>
      <c r="J239" s="10"/>
      <c r="K239" s="10"/>
      <c r="L239" s="10"/>
      <c r="M239" s="10"/>
      <c r="N239" s="10"/>
      <c r="O239" s="10"/>
      <c r="P239" s="10"/>
      <c r="Q239" s="50"/>
      <c r="R239" s="10"/>
      <c r="S239" s="10"/>
      <c r="T239" s="10"/>
      <c r="U239" s="10"/>
      <c r="V239" s="10"/>
      <c r="W239" s="10"/>
      <c r="X239" s="10"/>
      <c r="Y239" s="10"/>
      <c r="Z239" s="10"/>
    </row>
    <row r="240" spans="1:26">
      <c r="A240" s="10"/>
      <c r="B240" s="14" t="s">
        <v>474</v>
      </c>
      <c r="C240" s="176"/>
      <c r="D240" s="184"/>
      <c r="E240"/>
      <c r="F240" s="1"/>
      <c r="G240" s="10"/>
      <c r="H240" s="14"/>
      <c r="I240" s="10"/>
      <c r="J240" s="10"/>
      <c r="K240" s="10"/>
      <c r="L240" s="10"/>
      <c r="M240" s="10"/>
      <c r="N240" s="10"/>
      <c r="O240" s="10"/>
      <c r="P240" s="10"/>
      <c r="Q240" s="64"/>
      <c r="R240" s="10"/>
      <c r="S240" s="10"/>
      <c r="T240" s="10"/>
      <c r="U240" s="10"/>
      <c r="V240" s="10"/>
      <c r="W240" s="10"/>
      <c r="X240" s="10"/>
      <c r="Y240" s="10"/>
      <c r="Z240" s="10"/>
    </row>
    <row r="241" spans="1:26">
      <c r="A241" s="10"/>
      <c r="B241" s="184"/>
      <c r="C241" s="177"/>
      <c r="D241" s="184"/>
      <c r="E241"/>
      <c r="F241" s="1"/>
      <c r="G241" s="10"/>
      <c r="H241" s="14"/>
      <c r="I241" s="10"/>
      <c r="J241" s="10"/>
      <c r="K241" s="10"/>
      <c r="L241" s="10"/>
      <c r="M241" s="10"/>
      <c r="N241" s="10"/>
      <c r="O241" s="10"/>
      <c r="P241" s="10"/>
      <c r="Q241" s="64"/>
      <c r="R241" s="10"/>
      <c r="S241" s="10"/>
      <c r="T241" s="10"/>
      <c r="U241" s="10"/>
      <c r="V241" s="10"/>
      <c r="W241" s="10"/>
      <c r="X241" s="10"/>
      <c r="Y241" s="10"/>
      <c r="Z241" s="10"/>
    </row>
    <row r="242" spans="1:26">
      <c r="A242" s="10"/>
      <c r="B242" s="184"/>
      <c r="C242" s="177"/>
      <c r="D242" s="184"/>
      <c r="E242"/>
      <c r="F242" s="1"/>
      <c r="G242" s="10"/>
      <c r="H242" s="185"/>
      <c r="I242" s="10"/>
      <c r="J242" s="10"/>
      <c r="K242" s="10"/>
      <c r="L242" s="10"/>
      <c r="M242" s="10"/>
      <c r="N242" s="10"/>
      <c r="O242" s="10"/>
      <c r="P242" s="10"/>
      <c r="Q242" s="64"/>
      <c r="R242" s="10"/>
      <c r="S242" s="10"/>
      <c r="T242" s="10"/>
      <c r="U242" s="10"/>
      <c r="V242" s="10"/>
      <c r="W242" s="10"/>
      <c r="X242" s="10"/>
      <c r="Y242" s="10"/>
      <c r="Z242" s="10"/>
    </row>
    <row r="243" spans="1:26">
      <c r="A243" s="10"/>
      <c r="B243" s="184"/>
      <c r="C243"/>
      <c r="D243" s="184"/>
      <c r="E243"/>
      <c r="F243" s="1"/>
      <c r="G243" s="10"/>
      <c r="H243" s="185"/>
      <c r="I243" s="10"/>
      <c r="J243" s="10"/>
      <c r="K243" s="10"/>
      <c r="L243" s="10"/>
      <c r="M243" s="10"/>
      <c r="N243" s="10"/>
      <c r="O243" s="10"/>
      <c r="P243" s="10"/>
      <c r="Q243" s="64"/>
      <c r="R243" s="10"/>
      <c r="S243" s="10"/>
      <c r="T243" s="10"/>
      <c r="U243" s="10"/>
      <c r="V243" s="10"/>
      <c r="W243" s="10"/>
      <c r="X243" s="10"/>
      <c r="Y243" s="10"/>
      <c r="Z243" s="10"/>
    </row>
    <row r="244" spans="1:26">
      <c r="A244" s="64"/>
      <c r="B244" s="184"/>
      <c r="C244"/>
      <c r="D244" s="219"/>
      <c r="E244"/>
      <c r="F244" s="18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64"/>
      <c r="R244" s="10"/>
      <c r="S244" s="10"/>
      <c r="T244" s="10"/>
      <c r="U244" s="10"/>
      <c r="V244" s="10"/>
      <c r="W244" s="10"/>
      <c r="X244" s="10"/>
      <c r="Y244" s="10"/>
      <c r="Z244" s="10"/>
    </row>
    <row r="245" spans="1:26">
      <c r="A245" s="10"/>
      <c r="B245" s="152" t="str">
        <f>B229&amp;" lag - Dobbel Serie"</f>
        <v>10 lag - Dobbel Serie</v>
      </c>
      <c r="C245"/>
      <c r="D245" s="152" t="str">
        <f>D229&amp;" lag - Dobbel Serie"</f>
        <v>9 lag - Dobbel Serie</v>
      </c>
      <c r="E245"/>
      <c r="F245" s="137" t="str">
        <f>F229&amp;" lag - Dobbel Serie"</f>
        <v>9 lag - Dobbel Serie</v>
      </c>
      <c r="G245" s="10"/>
      <c r="H245"/>
      <c r="I245" s="10"/>
      <c r="J245" s="10"/>
      <c r="K245" s="10"/>
      <c r="L245" s="10"/>
      <c r="M245" s="10"/>
      <c r="N245" s="10"/>
      <c r="O245" s="10"/>
      <c r="P245" s="10"/>
      <c r="Q245" s="64"/>
      <c r="R245" s="10"/>
      <c r="S245" s="10"/>
      <c r="T245" s="10"/>
      <c r="U245" s="10"/>
      <c r="V245" s="10"/>
      <c r="W245" s="10"/>
      <c r="X245" s="10"/>
      <c r="Y245" s="10"/>
      <c r="Z245" s="10"/>
    </row>
    <row r="246" spans="1:26">
      <c r="A246" s="10"/>
      <c r="B246" s="138" t="str">
        <f>(B229-1)*2&amp;" Kamper"</f>
        <v>18 Kamper</v>
      </c>
      <c r="C246"/>
      <c r="D246" s="138" t="str">
        <f>(D229-1)*2&amp;" Kamper"</f>
        <v>16 Kamper</v>
      </c>
      <c r="E246"/>
      <c r="F246" s="138" t="str">
        <f>(F229-1)*2&amp;" Kamper"</f>
        <v>16 Kamper</v>
      </c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64"/>
      <c r="R246" s="10"/>
      <c r="S246" s="10"/>
      <c r="T246" s="10"/>
      <c r="U246" s="10"/>
      <c r="V246" s="10"/>
      <c r="W246" s="10"/>
      <c r="X246" s="10"/>
      <c r="Y246" s="10"/>
      <c r="Z246" s="10"/>
    </row>
    <row r="247" spans="1:26">
      <c r="A247" s="10"/>
      <c r="B247" s="10"/>
      <c r="C247" s="10"/>
      <c r="D247" s="10"/>
      <c r="E247" s="10"/>
      <c r="F247" s="10"/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64"/>
      <c r="R247" s="10"/>
      <c r="S247" s="10"/>
      <c r="T247" s="10"/>
      <c r="U247" s="10"/>
      <c r="V247" s="10"/>
      <c r="W247" s="10"/>
      <c r="X247" s="10"/>
      <c r="Y247" s="10"/>
      <c r="Z247" s="10"/>
    </row>
    <row r="248" spans="1:26" ht="18.75">
      <c r="A248" s="10"/>
      <c r="B248" s="70"/>
      <c r="C248" s="10"/>
      <c r="D248" s="10"/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50"/>
      <c r="R248" s="10"/>
      <c r="S248" s="10"/>
      <c r="T248" s="10"/>
      <c r="U248" s="10"/>
      <c r="V248" s="10"/>
      <c r="W248" s="10"/>
      <c r="X248" s="10"/>
      <c r="Y248" s="10"/>
      <c r="Z248" s="10"/>
    </row>
    <row r="249" spans="1:26">
      <c r="A249" s="10"/>
      <c r="B249" s="81"/>
      <c r="C249" s="10"/>
      <c r="D249" s="5"/>
      <c r="E249" s="10"/>
      <c r="F249" s="5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64"/>
      <c r="R249" s="10"/>
      <c r="S249" s="10"/>
      <c r="T249" s="10"/>
      <c r="U249" s="10"/>
      <c r="V249" s="10"/>
      <c r="W249" s="10"/>
      <c r="X249" s="10"/>
      <c r="Y249" s="10"/>
      <c r="Z249" s="10"/>
    </row>
    <row r="250" spans="1:26">
      <c r="A250" s="10"/>
      <c r="B250" s="66"/>
      <c r="C250" s="10"/>
      <c r="D250" s="66"/>
      <c r="E250" s="10"/>
      <c r="F250" s="66"/>
      <c r="G250" s="10"/>
      <c r="H250" s="10"/>
      <c r="I250" s="10"/>
      <c r="J250" s="10"/>
      <c r="K250" s="10"/>
      <c r="L250" s="10"/>
      <c r="M250" s="10"/>
      <c r="N250" s="10"/>
      <c r="O250" s="10"/>
      <c r="P250" s="10"/>
      <c r="Q250" s="64"/>
      <c r="R250" s="10"/>
      <c r="S250" s="10"/>
      <c r="T250" s="10"/>
      <c r="U250" s="10"/>
      <c r="V250" s="10"/>
      <c r="W250" s="10"/>
      <c r="X250" s="10"/>
      <c r="Y250" s="10"/>
      <c r="Z250" s="10"/>
    </row>
    <row r="251" spans="1:26">
      <c r="A251" s="10"/>
      <c r="B251" s="66"/>
      <c r="C251" s="10"/>
      <c r="D251" s="66"/>
      <c r="E251" s="10"/>
      <c r="F251" s="66"/>
      <c r="G251" s="10"/>
      <c r="H251" s="10"/>
      <c r="I251" s="10"/>
      <c r="J251" s="10"/>
      <c r="K251" s="10"/>
      <c r="L251" s="10"/>
      <c r="M251" s="10"/>
      <c r="N251" s="10"/>
      <c r="O251" s="10"/>
      <c r="P251" s="10"/>
      <c r="Q251" s="64"/>
      <c r="R251" s="10"/>
      <c r="S251" s="10"/>
      <c r="T251" s="10"/>
      <c r="U251" s="10"/>
      <c r="V251" s="10"/>
      <c r="W251" s="10"/>
      <c r="X251" s="10"/>
      <c r="Y251" s="10"/>
      <c r="Z251" s="10"/>
    </row>
    <row r="252" spans="1:26" s="120" customFormat="1" ht="21">
      <c r="B252" s="117" t="s">
        <v>325</v>
      </c>
      <c r="D252" s="117">
        <f>B254+D254+F276+L276+H276</f>
        <v>50</v>
      </c>
      <c r="E252" s="117" t="s">
        <v>36</v>
      </c>
    </row>
    <row r="253" spans="1:26" ht="18.75">
      <c r="A253" s="10"/>
      <c r="B253" s="70"/>
      <c r="C253" s="70"/>
      <c r="D253" s="70"/>
      <c r="E253" s="70"/>
      <c r="F253" s="70"/>
      <c r="G253" s="10"/>
      <c r="H253" s="10"/>
      <c r="I253" s="10"/>
      <c r="J253" s="10"/>
      <c r="K253" s="10"/>
      <c r="L253" s="70"/>
      <c r="M253" s="70"/>
      <c r="N253" s="70"/>
      <c r="O253" s="10"/>
      <c r="P253" s="10"/>
      <c r="Q253" s="10"/>
      <c r="R253" s="10"/>
      <c r="S253" s="10"/>
      <c r="T253" s="10"/>
      <c r="U253" s="10"/>
      <c r="V253" s="10"/>
      <c r="W253" s="10"/>
      <c r="X253" s="10"/>
      <c r="Y253" s="10"/>
      <c r="Z253" s="10"/>
    </row>
    <row r="254" spans="1:26" ht="18.75">
      <c r="A254" s="10"/>
      <c r="B254" s="65">
        <v>10</v>
      </c>
      <c r="C254" s="10"/>
      <c r="D254" s="65">
        <v>11</v>
      </c>
      <c r="E254" s="10"/>
      <c r="F254" s="70"/>
      <c r="G254" s="70"/>
      <c r="H254" s="70"/>
      <c r="I254" s="70"/>
      <c r="J254" s="70"/>
      <c r="K254" s="70"/>
      <c r="L254" s="70"/>
      <c r="M254" s="70"/>
      <c r="N254" s="70"/>
      <c r="O254" s="70"/>
      <c r="P254" s="70"/>
      <c r="Q254" s="10"/>
      <c r="R254" s="10"/>
      <c r="S254" s="10"/>
      <c r="T254" s="10"/>
      <c r="U254" s="10"/>
      <c r="V254" s="10"/>
      <c r="W254" s="10"/>
      <c r="X254" s="10"/>
      <c r="Y254" s="10"/>
      <c r="Z254" s="10"/>
    </row>
    <row r="255" spans="1:26" ht="18.75">
      <c r="A255" s="10"/>
      <c r="B255" s="128" t="s">
        <v>326</v>
      </c>
      <c r="C255" s="10"/>
      <c r="D255" s="132" t="s">
        <v>327</v>
      </c>
      <c r="E255" s="10"/>
      <c r="F255" s="70"/>
      <c r="G255" s="70"/>
      <c r="H255" s="70"/>
      <c r="I255" s="70"/>
      <c r="J255" s="70"/>
      <c r="K255" s="70"/>
      <c r="L255" s="70"/>
      <c r="M255" s="70"/>
      <c r="N255" s="70"/>
      <c r="O255" s="70"/>
      <c r="P255" s="70"/>
      <c r="Q255" s="10"/>
      <c r="R255" s="10"/>
      <c r="S255" s="10"/>
      <c r="T255" s="10"/>
      <c r="U255" s="10"/>
      <c r="V255" s="10"/>
      <c r="W255" s="10"/>
      <c r="X255" s="10"/>
      <c r="Y255" s="10"/>
      <c r="Z255" s="10"/>
    </row>
    <row r="256" spans="1:26" ht="18.75">
      <c r="A256" s="10"/>
      <c r="B256" s="1" t="s">
        <v>181</v>
      </c>
      <c r="C256" s="14"/>
      <c r="D256" s="73" t="s">
        <v>58</v>
      </c>
      <c r="E256" s="14"/>
      <c r="F256" s="70"/>
      <c r="G256" s="70"/>
      <c r="H256" s="70"/>
      <c r="I256" s="70"/>
      <c r="J256" s="70"/>
      <c r="K256" s="70"/>
      <c r="L256" s="70"/>
      <c r="M256" s="70"/>
      <c r="N256" s="70"/>
      <c r="O256" s="70"/>
      <c r="P256" s="70"/>
      <c r="Q256" s="10"/>
      <c r="R256" s="10"/>
      <c r="S256" s="10"/>
      <c r="T256" s="10"/>
      <c r="U256" s="10"/>
      <c r="V256" s="10"/>
      <c r="W256" s="10"/>
      <c r="X256" s="10"/>
      <c r="Y256" s="10"/>
      <c r="Z256" s="10"/>
    </row>
    <row r="257" spans="1:26" ht="18.75">
      <c r="A257" s="10"/>
      <c r="B257" s="1" t="s">
        <v>74</v>
      </c>
      <c r="C257" s="14"/>
      <c r="D257" s="1" t="s">
        <v>62</v>
      </c>
      <c r="E257" s="14"/>
      <c r="F257" s="70"/>
      <c r="G257" s="70"/>
      <c r="H257" s="70"/>
      <c r="I257" s="70"/>
      <c r="J257" s="70"/>
      <c r="K257" s="70"/>
      <c r="L257" s="70"/>
      <c r="M257" s="70"/>
      <c r="N257" s="70"/>
      <c r="O257" s="70"/>
      <c r="P257" s="70"/>
      <c r="Q257" s="10"/>
      <c r="R257" s="10"/>
      <c r="S257" s="10"/>
      <c r="T257" s="10"/>
      <c r="U257" s="10"/>
      <c r="V257" s="10"/>
      <c r="W257" s="10"/>
      <c r="X257" s="10"/>
      <c r="Y257" s="10"/>
      <c r="Z257" s="10"/>
    </row>
    <row r="258" spans="1:26" ht="18.75">
      <c r="A258" s="10"/>
      <c r="B258" s="1" t="s">
        <v>280</v>
      </c>
      <c r="C258" s="14"/>
      <c r="D258" s="73" t="s">
        <v>33</v>
      </c>
      <c r="E258" s="14"/>
      <c r="F258" s="70"/>
      <c r="G258" s="70"/>
      <c r="H258" s="70"/>
      <c r="I258" s="70"/>
      <c r="J258" s="70"/>
      <c r="K258" s="70"/>
      <c r="L258" s="70"/>
      <c r="M258" s="70"/>
      <c r="N258" s="70"/>
      <c r="O258" s="70"/>
      <c r="P258" s="70"/>
      <c r="Q258" s="10"/>
      <c r="R258" s="10"/>
      <c r="S258" s="10"/>
      <c r="T258" s="10"/>
      <c r="U258" s="10"/>
      <c r="V258" s="10"/>
      <c r="W258" s="10"/>
      <c r="X258" s="10"/>
      <c r="Y258" s="10"/>
      <c r="Z258" s="10"/>
    </row>
    <row r="259" spans="1:26" ht="18.75">
      <c r="A259" s="10"/>
      <c r="B259" s="1" t="s">
        <v>128</v>
      </c>
      <c r="C259" s="14"/>
      <c r="D259" s="73" t="s">
        <v>56</v>
      </c>
      <c r="E259" s="14"/>
      <c r="F259" s="70"/>
      <c r="G259" s="70"/>
      <c r="H259" s="70"/>
      <c r="I259" s="70"/>
      <c r="J259" s="70"/>
      <c r="K259" s="70"/>
      <c r="L259" s="70"/>
      <c r="M259" s="70"/>
      <c r="N259" s="70"/>
      <c r="O259" s="70"/>
      <c r="P259" s="70"/>
      <c r="Q259" s="10"/>
      <c r="R259" s="10"/>
      <c r="S259" s="10"/>
      <c r="T259" s="10"/>
      <c r="U259" s="10"/>
      <c r="V259" s="10"/>
      <c r="W259" s="10"/>
      <c r="X259" s="10"/>
      <c r="Y259" s="10"/>
      <c r="Z259" s="10"/>
    </row>
    <row r="260" spans="1:26" ht="18.75">
      <c r="A260" s="10"/>
      <c r="B260" s="1" t="s">
        <v>485</v>
      </c>
      <c r="C260" s="14"/>
      <c r="D260" s="73" t="s">
        <v>17</v>
      </c>
      <c r="E260" s="14"/>
      <c r="F260" s="70"/>
      <c r="G260" s="70"/>
      <c r="H260" s="70"/>
      <c r="I260" s="70"/>
      <c r="J260" s="70"/>
      <c r="K260" s="70"/>
      <c r="L260" s="70"/>
      <c r="M260" s="70"/>
      <c r="N260" s="70"/>
      <c r="O260" s="70"/>
      <c r="P260" s="70"/>
      <c r="Q260" s="10"/>
      <c r="R260" s="10"/>
      <c r="S260" s="10"/>
      <c r="T260" s="10"/>
      <c r="U260" s="10"/>
      <c r="V260" s="10"/>
      <c r="W260" s="10"/>
      <c r="X260" s="10"/>
      <c r="Y260" s="10"/>
      <c r="Z260" s="10"/>
    </row>
    <row r="261" spans="1:26" ht="18.75">
      <c r="A261" s="10"/>
      <c r="B261" s="1" t="s">
        <v>215</v>
      </c>
      <c r="C261" s="14"/>
      <c r="D261" s="73" t="s">
        <v>139</v>
      </c>
      <c r="E261" s="14"/>
      <c r="F261" s="70"/>
      <c r="G261" s="70"/>
      <c r="H261" s="70"/>
      <c r="I261" s="70"/>
      <c r="J261" s="70"/>
      <c r="K261" s="70"/>
      <c r="L261" s="70"/>
      <c r="M261" s="70"/>
      <c r="N261" s="70"/>
      <c r="O261" s="70"/>
      <c r="P261" s="70"/>
      <c r="Q261" s="10"/>
      <c r="R261" s="10"/>
      <c r="S261" s="10"/>
      <c r="T261" s="10"/>
      <c r="U261" s="10"/>
      <c r="V261" s="10"/>
      <c r="W261" s="10"/>
      <c r="X261" s="10"/>
      <c r="Y261" s="10"/>
      <c r="Z261" s="10"/>
    </row>
    <row r="262" spans="1:26" ht="18.75">
      <c r="A262" s="10"/>
      <c r="B262" s="1" t="s">
        <v>283</v>
      </c>
      <c r="C262" s="14"/>
      <c r="D262" s="73" t="s">
        <v>86</v>
      </c>
      <c r="E262" s="14"/>
      <c r="F262" s="70"/>
      <c r="G262" s="70"/>
      <c r="H262" s="70"/>
      <c r="I262" s="70"/>
      <c r="J262" s="70"/>
      <c r="K262" s="70"/>
      <c r="L262" s="70"/>
      <c r="M262" s="70"/>
      <c r="N262" s="70"/>
      <c r="O262" s="70"/>
      <c r="P262" s="70"/>
      <c r="Q262" s="10"/>
      <c r="R262" s="10"/>
      <c r="S262" s="10"/>
      <c r="T262" s="10"/>
      <c r="U262" s="10"/>
      <c r="V262" s="10"/>
      <c r="W262" s="10"/>
      <c r="X262" s="10"/>
      <c r="Y262" s="10"/>
      <c r="Z262" s="10"/>
    </row>
    <row r="263" spans="1:26" ht="18.75">
      <c r="A263" s="10"/>
      <c r="B263" s="1" t="s">
        <v>104</v>
      </c>
      <c r="C263" s="14"/>
      <c r="D263" s="73" t="s">
        <v>14</v>
      </c>
      <c r="E263" s="14"/>
      <c r="F263" s="70"/>
      <c r="G263" s="70"/>
      <c r="H263" s="70"/>
      <c r="I263" s="70"/>
      <c r="J263" s="70"/>
      <c r="K263" s="70"/>
      <c r="L263" s="70"/>
      <c r="M263" s="70"/>
      <c r="N263" s="70"/>
      <c r="O263" s="70"/>
      <c r="P263" s="70"/>
      <c r="Q263" s="10"/>
      <c r="R263" s="10"/>
      <c r="S263" s="10"/>
      <c r="T263" s="10"/>
      <c r="U263" s="10"/>
      <c r="V263" s="10"/>
      <c r="W263" s="10"/>
      <c r="X263" s="10"/>
      <c r="Y263" s="10"/>
      <c r="Z263" s="10"/>
    </row>
    <row r="264" spans="1:26" ht="18.75">
      <c r="A264" s="10"/>
      <c r="B264" s="1" t="s">
        <v>203</v>
      </c>
      <c r="C264" s="10"/>
      <c r="D264" s="73" t="s">
        <v>192</v>
      </c>
      <c r="E264" s="10"/>
      <c r="F264" s="70"/>
      <c r="G264" s="70"/>
      <c r="H264" s="70"/>
      <c r="I264" s="70"/>
      <c r="J264" s="70"/>
      <c r="K264" s="70"/>
      <c r="L264" s="70"/>
      <c r="M264" s="70"/>
      <c r="N264" s="70"/>
      <c r="O264" s="70"/>
      <c r="P264" s="70"/>
      <c r="Q264" s="10"/>
      <c r="R264" s="10"/>
      <c r="S264" s="10"/>
      <c r="T264" s="10"/>
      <c r="U264" s="10"/>
      <c r="V264" s="10"/>
      <c r="W264" s="10"/>
      <c r="X264" s="10"/>
      <c r="Y264" s="10"/>
      <c r="Z264" s="10"/>
    </row>
    <row r="265" spans="1:26" ht="18.75">
      <c r="A265" s="10"/>
      <c r="B265" s="46" t="s">
        <v>328</v>
      </c>
      <c r="C265" s="10"/>
      <c r="D265" s="73" t="s">
        <v>194</v>
      </c>
      <c r="E265" s="10"/>
      <c r="F265" s="70"/>
      <c r="G265" s="70"/>
      <c r="H265" s="70"/>
      <c r="I265" s="70"/>
      <c r="J265" s="70"/>
      <c r="K265" s="70"/>
      <c r="L265" s="70"/>
      <c r="M265" s="70"/>
      <c r="N265" s="70"/>
      <c r="O265" s="70"/>
      <c r="P265" s="70"/>
      <c r="Q265" s="10"/>
      <c r="R265" s="10"/>
      <c r="S265" s="10"/>
      <c r="T265" s="10"/>
      <c r="U265" s="10"/>
      <c r="V265" s="10"/>
      <c r="W265" s="10"/>
      <c r="X265" s="10"/>
      <c r="Y265" s="10"/>
      <c r="Z265" s="10"/>
    </row>
    <row r="266" spans="1:26" ht="18.75">
      <c r="A266" s="10"/>
      <c r="B266" s="184"/>
      <c r="C266" s="10"/>
      <c r="D266" s="73" t="s">
        <v>170</v>
      </c>
      <c r="E266" s="10"/>
      <c r="F266" s="70"/>
      <c r="G266" s="70"/>
      <c r="H266" s="70"/>
      <c r="I266" s="70"/>
      <c r="J266" s="70"/>
      <c r="K266" s="70"/>
      <c r="L266" s="70"/>
      <c r="M266" s="70"/>
      <c r="N266" s="70"/>
      <c r="O266" s="70"/>
      <c r="P266" s="70"/>
      <c r="Q266" s="10"/>
      <c r="R266" s="10"/>
      <c r="S266" s="10"/>
      <c r="T266" s="10"/>
      <c r="U266" s="10"/>
      <c r="V266" s="10"/>
      <c r="W266" s="10"/>
      <c r="X266" s="10"/>
      <c r="Y266" s="10"/>
      <c r="Z266" s="10"/>
    </row>
    <row r="267" spans="1:26" ht="18.75">
      <c r="A267" s="10"/>
      <c r="B267" s="221"/>
      <c r="C267" s="10"/>
      <c r="D267" s="184"/>
      <c r="E267" s="10"/>
      <c r="F267" s="70"/>
      <c r="G267" s="70"/>
      <c r="H267" s="70"/>
      <c r="I267" s="70"/>
      <c r="J267" s="70"/>
      <c r="K267" s="70"/>
      <c r="L267" s="70"/>
      <c r="M267" s="70"/>
      <c r="N267" s="70"/>
      <c r="O267" s="70"/>
      <c r="P267" s="70"/>
      <c r="Q267" s="10"/>
      <c r="R267" s="10"/>
      <c r="S267" s="10"/>
      <c r="T267" s="10"/>
      <c r="U267" s="10"/>
      <c r="V267" s="10"/>
      <c r="W267" s="10"/>
      <c r="X267" s="10"/>
      <c r="Y267" s="10"/>
      <c r="Z267" s="10"/>
    </row>
    <row r="268" spans="1:26" ht="18.75">
      <c r="A268" s="10"/>
      <c r="B268" s="128" t="str">
        <f>B254&amp;" lag - Dobbel Serie"</f>
        <v>10 lag - Dobbel Serie</v>
      </c>
      <c r="C268" s="10"/>
      <c r="D268" s="133" t="str">
        <f>D254&amp;" lag - Dobbel Serie"</f>
        <v>11 lag - Dobbel Serie</v>
      </c>
      <c r="E268" s="10"/>
      <c r="F268" s="70"/>
      <c r="G268" s="70"/>
      <c r="H268" s="70"/>
      <c r="I268" s="70"/>
      <c r="J268" s="70"/>
      <c r="K268" s="70"/>
      <c r="L268" s="70"/>
      <c r="M268" s="70"/>
      <c r="N268" s="70"/>
      <c r="O268" s="70"/>
      <c r="P268" s="70"/>
      <c r="Q268" s="10"/>
      <c r="R268" s="10"/>
      <c r="S268" s="10"/>
      <c r="T268" s="10"/>
      <c r="U268" s="10"/>
      <c r="V268" s="10"/>
      <c r="W268" s="10"/>
      <c r="X268" s="10"/>
      <c r="Y268" s="10"/>
      <c r="Z268" s="10"/>
    </row>
    <row r="269" spans="1:26" ht="18.75">
      <c r="A269" s="10"/>
      <c r="B269" s="128" t="s">
        <v>249</v>
      </c>
      <c r="C269" s="10"/>
      <c r="D269" s="128" t="s">
        <v>329</v>
      </c>
      <c r="E269" s="10"/>
      <c r="F269" s="70"/>
      <c r="G269" s="70"/>
      <c r="H269" s="70"/>
      <c r="I269" s="70"/>
      <c r="J269" s="70"/>
      <c r="K269" s="70"/>
      <c r="L269" s="70"/>
      <c r="M269" s="70"/>
      <c r="N269" s="70"/>
      <c r="O269" s="70"/>
      <c r="P269" s="70"/>
      <c r="Q269" s="10"/>
      <c r="R269" s="10"/>
      <c r="S269" s="10"/>
      <c r="T269" s="10"/>
      <c r="U269" s="10"/>
      <c r="V269" s="10"/>
      <c r="W269" s="10"/>
      <c r="X269" s="10"/>
      <c r="Y269" s="10"/>
      <c r="Z269" s="10"/>
    </row>
    <row r="270" spans="1:26">
      <c r="A270" s="10"/>
      <c r="B270" s="10"/>
      <c r="C270" s="10"/>
      <c r="D270" s="10"/>
      <c r="E270" s="10"/>
      <c r="F270" s="10"/>
      <c r="G270" s="10"/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0"/>
      <c r="S270" s="10"/>
      <c r="T270" s="10"/>
      <c r="U270" s="10"/>
      <c r="V270" s="10"/>
      <c r="W270" s="10"/>
      <c r="X270" s="10"/>
      <c r="Y270" s="10"/>
      <c r="Z270" s="10"/>
    </row>
    <row r="271" spans="1:26" ht="15.75">
      <c r="A271" s="10"/>
      <c r="B271" s="217"/>
      <c r="C271" s="217"/>
      <c r="D271" s="217"/>
      <c r="E271" s="217"/>
      <c r="F271" s="217"/>
      <c r="G271" s="64"/>
      <c r="H271" s="64"/>
      <c r="I271" s="10"/>
      <c r="J271" s="10"/>
      <c r="K271" s="10"/>
      <c r="L271" s="10"/>
      <c r="M271" s="10"/>
      <c r="N271" s="10"/>
      <c r="O271" s="10"/>
      <c r="P271" s="10"/>
      <c r="Q271" s="10"/>
      <c r="R271" s="10"/>
      <c r="S271" s="10"/>
      <c r="T271" s="10"/>
      <c r="U271" s="10"/>
      <c r="V271" s="10"/>
      <c r="W271" s="10"/>
      <c r="X271" s="10"/>
      <c r="Y271" s="10"/>
      <c r="Z271" s="10"/>
    </row>
    <row r="272" spans="1:26">
      <c r="A272" s="10"/>
      <c r="B272" s="10"/>
      <c r="C272" s="10"/>
      <c r="D272" s="10"/>
      <c r="E272" s="10"/>
      <c r="F272" s="10"/>
      <c r="G272" s="10"/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0"/>
      <c r="S272" s="10"/>
      <c r="T272" s="10"/>
      <c r="U272" s="10"/>
      <c r="V272" s="10"/>
      <c r="W272" s="10"/>
      <c r="X272" s="10"/>
      <c r="Y272" s="10"/>
      <c r="Z272" s="10"/>
    </row>
    <row r="273" spans="1:26">
      <c r="A273" s="10"/>
      <c r="B273" s="10"/>
      <c r="C273" s="10"/>
      <c r="D273" s="10"/>
      <c r="E273" s="10"/>
      <c r="F273" s="10"/>
      <c r="G273" s="10"/>
      <c r="H273" s="10"/>
      <c r="I273" s="10"/>
      <c r="J273" s="10"/>
      <c r="K273" s="10"/>
      <c r="L273" s="10"/>
      <c r="M273" s="10"/>
      <c r="N273" s="10"/>
      <c r="O273" s="10"/>
      <c r="P273" s="10"/>
      <c r="Q273" s="64"/>
      <c r="R273" s="10"/>
      <c r="S273" s="10"/>
      <c r="T273" s="10"/>
      <c r="U273" s="10"/>
      <c r="V273" s="10"/>
      <c r="W273" s="10"/>
      <c r="X273" s="10"/>
      <c r="Y273" s="10"/>
      <c r="Z273" s="10"/>
    </row>
    <row r="274" spans="1:26" ht="18.75">
      <c r="A274" s="10"/>
      <c r="B274" s="70" t="s">
        <v>330</v>
      </c>
      <c r="C274" s="70"/>
      <c r="D274" s="70"/>
      <c r="E274" s="10"/>
      <c r="F274" s="62" t="s">
        <v>234</v>
      </c>
      <c r="G274" s="10"/>
      <c r="H274" s="62" t="s">
        <v>234</v>
      </c>
      <c r="I274" s="10"/>
      <c r="J274" s="70" t="s">
        <v>330</v>
      </c>
      <c r="K274" s="10"/>
      <c r="L274" s="62" t="s">
        <v>234</v>
      </c>
      <c r="M274" s="10"/>
      <c r="N274" s="10"/>
      <c r="O274" s="10"/>
      <c r="P274" s="10"/>
      <c r="Q274" s="64"/>
      <c r="R274" s="10"/>
      <c r="S274" s="10"/>
      <c r="T274" s="10"/>
      <c r="U274" s="10"/>
      <c r="V274" s="10"/>
      <c r="W274" s="10"/>
      <c r="X274" s="10"/>
      <c r="Y274" s="10"/>
      <c r="Z274" s="10"/>
    </row>
    <row r="275" spans="1:26">
      <c r="A275" s="10"/>
      <c r="B275" s="10"/>
      <c r="C275" s="10"/>
      <c r="D275" s="67"/>
      <c r="E275" s="27"/>
      <c r="F275" s="67"/>
      <c r="G275" s="10"/>
      <c r="H275" s="10" t="s">
        <v>331</v>
      </c>
      <c r="I275" s="10"/>
      <c r="J275" s="10"/>
      <c r="K275" s="10"/>
      <c r="L275" s="10"/>
      <c r="M275" s="10"/>
      <c r="N275" s="10"/>
      <c r="O275" s="10"/>
      <c r="P275" s="10"/>
      <c r="Q275" s="64"/>
      <c r="R275" s="10"/>
      <c r="S275" s="10"/>
      <c r="T275" s="10"/>
      <c r="U275" s="10"/>
      <c r="V275" s="10"/>
      <c r="W275" s="10"/>
      <c r="X275" s="10"/>
      <c r="Y275" s="10"/>
      <c r="Z275" s="10"/>
    </row>
    <row r="276" spans="1:26">
      <c r="A276" s="10"/>
      <c r="B276" s="27">
        <v>11</v>
      </c>
      <c r="C276" s="10"/>
      <c r="D276" s="27">
        <v>12</v>
      </c>
      <c r="E276" s="27"/>
      <c r="F276" s="81">
        <v>21</v>
      </c>
      <c r="G276" s="10"/>
      <c r="H276" s="5">
        <f>COUNTA(H278:H284)</f>
        <v>4</v>
      </c>
      <c r="I276" s="10"/>
      <c r="J276" s="5">
        <f>COUNTA(J277:J289)</f>
        <v>13</v>
      </c>
      <c r="K276" s="10"/>
      <c r="L276" s="27">
        <v>4</v>
      </c>
      <c r="M276" s="10"/>
      <c r="N276" s="10"/>
      <c r="O276" s="10"/>
      <c r="P276" s="10"/>
      <c r="Q276" s="64"/>
      <c r="R276" s="10"/>
      <c r="S276" s="10"/>
      <c r="T276" s="10"/>
      <c r="U276" s="10"/>
      <c r="V276" s="10"/>
      <c r="W276" s="10"/>
      <c r="X276" s="10"/>
      <c r="Y276" s="10"/>
      <c r="Z276" s="10"/>
    </row>
    <row r="277" spans="1:26">
      <c r="A277" s="10"/>
      <c r="B277" s="135" t="s">
        <v>332</v>
      </c>
      <c r="C277" s="10"/>
      <c r="D277" s="135" t="s">
        <v>333</v>
      </c>
      <c r="E277" s="10"/>
      <c r="F277" s="135" t="s">
        <v>334</v>
      </c>
      <c r="G277" s="10"/>
      <c r="H277" s="211" t="s">
        <v>335</v>
      </c>
      <c r="I277" s="10"/>
      <c r="J277" s="135" t="s">
        <v>336</v>
      </c>
      <c r="K277" s="10"/>
      <c r="L277" s="135" t="s">
        <v>336</v>
      </c>
      <c r="M277" s="10"/>
      <c r="N277" s="10"/>
      <c r="O277" s="10"/>
      <c r="P277" s="10"/>
      <c r="Q277" s="64"/>
      <c r="R277" s="10"/>
      <c r="S277" s="10"/>
      <c r="T277" s="10"/>
      <c r="U277" s="10"/>
      <c r="V277" s="10"/>
      <c r="W277" s="10"/>
      <c r="X277" s="10"/>
      <c r="Y277" s="10"/>
      <c r="Z277" s="10"/>
    </row>
    <row r="278" spans="1:26">
      <c r="A278" s="10"/>
      <c r="B278" s="1" t="s">
        <v>51</v>
      </c>
      <c r="C278" s="10"/>
      <c r="D278" s="1" t="s">
        <v>13</v>
      </c>
      <c r="E278" s="10"/>
      <c r="F278" s="1" t="s">
        <v>13</v>
      </c>
      <c r="G278" s="10"/>
      <c r="H278" s="73" t="s">
        <v>337</v>
      </c>
      <c r="I278" s="10"/>
      <c r="J278" s="102" t="s">
        <v>338</v>
      </c>
      <c r="K278" s="10"/>
      <c r="L278" s="102" t="s">
        <v>60</v>
      </c>
      <c r="M278" s="10"/>
      <c r="N278" s="10"/>
      <c r="O278" s="10"/>
      <c r="P278" s="10"/>
      <c r="Q278" s="64"/>
      <c r="R278" s="10"/>
      <c r="S278" s="10"/>
      <c r="T278" s="10"/>
      <c r="U278" s="10"/>
      <c r="V278" s="10"/>
      <c r="W278" s="10"/>
      <c r="X278" s="10"/>
      <c r="Y278" s="10"/>
      <c r="Z278" s="10"/>
    </row>
    <row r="279" spans="1:26">
      <c r="A279" s="10"/>
      <c r="B279" s="1" t="s">
        <v>126</v>
      </c>
      <c r="C279" s="10"/>
      <c r="D279" s="1" t="s">
        <v>339</v>
      </c>
      <c r="E279" s="10"/>
      <c r="F279" s="1" t="s">
        <v>51</v>
      </c>
      <c r="G279" s="10"/>
      <c r="H279" s="73" t="s">
        <v>31</v>
      </c>
      <c r="I279" s="10"/>
      <c r="J279" s="195" t="s">
        <v>340</v>
      </c>
      <c r="K279" s="10"/>
      <c r="L279" s="102" t="s">
        <v>12</v>
      </c>
      <c r="M279" s="10"/>
      <c r="N279" s="10"/>
      <c r="O279" s="10"/>
      <c r="P279" s="10"/>
      <c r="Q279" s="64"/>
      <c r="R279" s="10"/>
      <c r="S279" s="10"/>
      <c r="T279" s="10"/>
      <c r="U279" s="10"/>
      <c r="V279" s="10"/>
      <c r="W279" s="10"/>
      <c r="X279" s="10"/>
      <c r="Y279" s="10"/>
      <c r="Z279" s="10"/>
    </row>
    <row r="280" spans="1:26">
      <c r="A280" s="10"/>
      <c r="B280" s="1" t="s">
        <v>78</v>
      </c>
      <c r="C280" s="10"/>
      <c r="D280" s="1" t="s">
        <v>63</v>
      </c>
      <c r="E280" s="10"/>
      <c r="F280" s="1" t="s">
        <v>126</v>
      </c>
      <c r="G280" s="10"/>
      <c r="H280" s="193" t="s">
        <v>341</v>
      </c>
      <c r="I280" s="10"/>
      <c r="J280" s="195" t="s">
        <v>342</v>
      </c>
      <c r="K280" s="10"/>
      <c r="L280" s="102" t="s">
        <v>149</v>
      </c>
      <c r="M280" s="10"/>
      <c r="N280" s="10"/>
      <c r="O280" s="10"/>
      <c r="P280" s="10"/>
      <c r="Q280" s="64"/>
      <c r="R280" s="10"/>
      <c r="S280" s="10"/>
      <c r="T280" s="10"/>
      <c r="U280" s="10"/>
      <c r="V280" s="10"/>
      <c r="W280" s="10"/>
      <c r="X280" s="10"/>
      <c r="Y280" s="10"/>
      <c r="Z280" s="10"/>
    </row>
    <row r="281" spans="1:26">
      <c r="A281" s="10"/>
      <c r="B281" s="1" t="s">
        <v>486</v>
      </c>
      <c r="C281" s="10"/>
      <c r="D281" s="1" t="s">
        <v>255</v>
      </c>
      <c r="E281" s="10"/>
      <c r="F281" s="1" t="s">
        <v>63</v>
      </c>
      <c r="G281" s="10"/>
      <c r="H281" s="1" t="s">
        <v>343</v>
      </c>
      <c r="I281" s="10"/>
      <c r="J281" s="195" t="s">
        <v>344</v>
      </c>
      <c r="K281" s="10"/>
      <c r="L281" s="102" t="s">
        <v>97</v>
      </c>
      <c r="M281" s="10"/>
      <c r="N281" s="10"/>
      <c r="O281" s="10"/>
      <c r="P281" s="10"/>
      <c r="Q281" s="64"/>
      <c r="R281" s="10"/>
      <c r="S281" s="10"/>
      <c r="T281" s="10"/>
      <c r="U281" s="10"/>
      <c r="V281" s="10"/>
      <c r="W281" s="10"/>
      <c r="X281" s="10"/>
      <c r="Y281" s="10"/>
      <c r="Z281" s="10"/>
    </row>
    <row r="282" spans="1:26">
      <c r="A282" s="10"/>
      <c r="B282" s="1" t="s">
        <v>134</v>
      </c>
      <c r="C282" s="10"/>
      <c r="D282" s="1" t="s">
        <v>487</v>
      </c>
      <c r="E282" s="10"/>
      <c r="F282" s="1" t="s">
        <v>78</v>
      </c>
      <c r="G282" s="10"/>
      <c r="H282" s="103"/>
      <c r="I282" s="10"/>
      <c r="J282" s="102" t="s">
        <v>345</v>
      </c>
      <c r="K282" s="10"/>
      <c r="L282" s="209"/>
      <c r="M282" s="10"/>
      <c r="N282" s="10"/>
      <c r="O282" s="10"/>
      <c r="P282" s="10"/>
      <c r="Q282" s="64"/>
      <c r="R282" s="10"/>
      <c r="S282" s="10"/>
      <c r="T282" s="10"/>
      <c r="U282" s="10"/>
      <c r="V282" s="10"/>
      <c r="W282" s="10"/>
      <c r="X282" s="10"/>
      <c r="Y282" s="10"/>
      <c r="Z282" s="10"/>
    </row>
    <row r="283" spans="1:26">
      <c r="A283" s="10"/>
      <c r="B283" s="1" t="s">
        <v>143</v>
      </c>
      <c r="C283" s="10"/>
      <c r="D283" s="1" t="s">
        <v>299</v>
      </c>
      <c r="E283" s="10"/>
      <c r="F283" s="1" t="s">
        <v>255</v>
      </c>
      <c r="G283" s="10"/>
      <c r="H283" s="29"/>
      <c r="I283" s="10"/>
      <c r="J283" s="195" t="s">
        <v>346</v>
      </c>
      <c r="K283" s="10"/>
      <c r="L283" s="209"/>
      <c r="M283" s="10"/>
      <c r="N283" s="10"/>
      <c r="O283" s="10"/>
      <c r="P283" s="10"/>
      <c r="Q283" s="64"/>
      <c r="R283" s="10"/>
      <c r="S283" s="10"/>
      <c r="T283" s="10"/>
      <c r="U283" s="10"/>
      <c r="V283" s="10"/>
      <c r="W283" s="10"/>
      <c r="X283" s="10"/>
      <c r="Y283" s="10"/>
      <c r="Z283" s="10"/>
    </row>
    <row r="284" spans="1:26">
      <c r="A284" s="10"/>
      <c r="B284" s="1" t="s">
        <v>86</v>
      </c>
      <c r="C284" s="10"/>
      <c r="D284" s="1" t="s">
        <v>259</v>
      </c>
      <c r="E284" s="10"/>
      <c r="F284" s="1" t="s">
        <v>5</v>
      </c>
      <c r="G284" s="10"/>
      <c r="H284" s="29"/>
      <c r="I284" s="10"/>
      <c r="J284" s="102" t="s">
        <v>347</v>
      </c>
      <c r="K284" s="10"/>
      <c r="L284" s="197"/>
      <c r="M284" s="10"/>
      <c r="N284" s="10"/>
      <c r="O284" s="10"/>
      <c r="P284" s="10"/>
      <c r="Q284" s="64"/>
      <c r="R284" s="10"/>
      <c r="S284" s="10"/>
      <c r="T284" s="10"/>
      <c r="U284" s="10"/>
      <c r="V284" s="10"/>
      <c r="W284" s="10"/>
      <c r="X284" s="10"/>
      <c r="Y284" s="10"/>
      <c r="Z284" s="10"/>
    </row>
    <row r="285" spans="1:26">
      <c r="A285" s="10"/>
      <c r="B285" s="1" t="s">
        <v>20</v>
      </c>
      <c r="C285" s="10"/>
      <c r="D285" s="1" t="s">
        <v>348</v>
      </c>
      <c r="E285" s="10"/>
      <c r="F285" s="1" t="s">
        <v>130</v>
      </c>
      <c r="G285" s="10"/>
      <c r="H285" s="87" t="str">
        <f>H276&amp;" lag - Kvadruppel Serie"</f>
        <v>4 lag - Kvadruppel Serie</v>
      </c>
      <c r="I285" s="10"/>
      <c r="J285" s="195" t="s">
        <v>349</v>
      </c>
      <c r="K285" s="10"/>
      <c r="L285" s="197"/>
      <c r="M285" s="10"/>
      <c r="N285" s="10"/>
      <c r="O285" s="10"/>
      <c r="P285" s="10"/>
      <c r="Q285" s="64"/>
      <c r="R285" s="10"/>
      <c r="S285" s="10"/>
      <c r="T285" s="10"/>
      <c r="U285" s="10"/>
      <c r="V285" s="10"/>
      <c r="W285" s="10"/>
      <c r="X285" s="10"/>
      <c r="Y285" s="10"/>
      <c r="Z285" s="10"/>
    </row>
    <row r="286" spans="1:26">
      <c r="A286" s="10"/>
      <c r="B286" s="1" t="s">
        <v>11</v>
      </c>
      <c r="C286" s="10"/>
      <c r="D286" s="1" t="s">
        <v>30</v>
      </c>
      <c r="E286" s="10"/>
      <c r="F286" s="1" t="s">
        <v>134</v>
      </c>
      <c r="G286" s="10"/>
      <c r="H286" s="88" t="str">
        <f>(H276-1)*4&amp;" Kamper"</f>
        <v>12 Kamper</v>
      </c>
      <c r="I286" s="10"/>
      <c r="J286" s="102" t="s">
        <v>350</v>
      </c>
      <c r="K286" s="10"/>
      <c r="L286" s="198"/>
      <c r="M286" s="10"/>
      <c r="N286" s="10"/>
      <c r="O286" s="10"/>
      <c r="P286" s="10"/>
      <c r="Q286" s="64"/>
      <c r="R286" s="10"/>
      <c r="S286" s="10"/>
      <c r="T286" s="10"/>
      <c r="U286" s="10"/>
      <c r="V286" s="10"/>
      <c r="W286" s="10"/>
      <c r="X286" s="10"/>
      <c r="Y286" s="10"/>
      <c r="Z286" s="10"/>
    </row>
    <row r="287" spans="1:26">
      <c r="A287" s="10"/>
      <c r="B287" s="1" t="s">
        <v>92</v>
      </c>
      <c r="C287" s="10"/>
      <c r="D287" s="1" t="s">
        <v>351</v>
      </c>
      <c r="E287" s="10"/>
      <c r="F287" s="1" t="s">
        <v>143</v>
      </c>
      <c r="G287" s="10"/>
      <c r="H287" s="10"/>
      <c r="I287" s="10"/>
      <c r="J287" s="195" t="s">
        <v>352</v>
      </c>
      <c r="K287" s="10"/>
      <c r="L287" s="210"/>
      <c r="M287" s="10"/>
      <c r="N287" s="10"/>
      <c r="O287" s="10"/>
      <c r="P287" s="10"/>
      <c r="Q287" s="64"/>
      <c r="R287" s="10"/>
      <c r="S287" s="10"/>
      <c r="T287" s="10"/>
      <c r="U287" s="10"/>
      <c r="V287" s="10"/>
      <c r="W287" s="10"/>
      <c r="X287" s="10"/>
      <c r="Y287" s="10"/>
      <c r="Z287" s="10"/>
    </row>
    <row r="288" spans="1:26">
      <c r="A288" s="10"/>
      <c r="B288" s="1" t="s">
        <v>9</v>
      </c>
      <c r="C288" s="10"/>
      <c r="D288" s="1" t="s">
        <v>201</v>
      </c>
      <c r="E288" s="10"/>
      <c r="F288" s="1" t="s">
        <v>299</v>
      </c>
      <c r="G288" s="10"/>
      <c r="H288" s="10"/>
      <c r="I288" s="10"/>
      <c r="J288" s="195" t="s">
        <v>353</v>
      </c>
      <c r="K288" s="10"/>
      <c r="L288" s="188"/>
      <c r="M288" s="10"/>
      <c r="N288" s="10"/>
      <c r="O288" s="10"/>
      <c r="P288" s="10"/>
      <c r="Q288" s="64"/>
      <c r="R288" s="10"/>
      <c r="S288" s="10"/>
      <c r="T288" s="10"/>
      <c r="U288" s="10"/>
      <c r="V288" s="10"/>
      <c r="W288" s="10"/>
      <c r="X288" s="10"/>
      <c r="Y288" s="10"/>
      <c r="Z288" s="10"/>
    </row>
    <row r="289" spans="1:26">
      <c r="A289" s="10"/>
      <c r="B289" s="28"/>
      <c r="C289" s="10"/>
      <c r="D289" s="1" t="s">
        <v>107</v>
      </c>
      <c r="E289" s="10"/>
      <c r="F289" s="1" t="s">
        <v>259</v>
      </c>
      <c r="G289" s="10"/>
      <c r="H289" s="10"/>
      <c r="I289" s="10"/>
      <c r="J289" s="195" t="s">
        <v>354</v>
      </c>
      <c r="K289" s="10"/>
      <c r="L289" s="188"/>
      <c r="M289" s="10"/>
      <c r="N289" s="10"/>
      <c r="O289" s="10"/>
      <c r="P289" s="10"/>
      <c r="Q289" s="64"/>
      <c r="R289" s="10"/>
      <c r="S289" s="10"/>
      <c r="T289" s="10"/>
      <c r="U289" s="10"/>
      <c r="V289" s="10"/>
      <c r="W289" s="10"/>
      <c r="X289" s="10"/>
      <c r="Y289" s="10"/>
      <c r="Z289" s="10"/>
    </row>
    <row r="290" spans="1:26">
      <c r="A290" s="10"/>
      <c r="B290" s="137" t="str">
        <f>B276&amp;" lag - Dobbel Serie"</f>
        <v>11 lag - Dobbel Serie</v>
      </c>
      <c r="C290"/>
      <c r="D290" s="137" t="str">
        <f>D276&amp;" lag - Dobbel Serie"</f>
        <v>12 lag - Dobbel Serie</v>
      </c>
      <c r="E290"/>
      <c r="F290" s="1" t="s">
        <v>86</v>
      </c>
      <c r="G290" s="10"/>
      <c r="H290" s="10"/>
      <c r="I290" s="10"/>
      <c r="J290" s="210"/>
      <c r="K290" s="10"/>
      <c r="L290" s="152" t="str">
        <f>L276&amp;" lag - Kvadrupel Serie"</f>
        <v>4 lag - Kvadrupel Serie</v>
      </c>
      <c r="M290" s="10"/>
      <c r="N290" s="10"/>
      <c r="O290" s="10"/>
      <c r="P290" s="10"/>
      <c r="Q290" s="64"/>
      <c r="R290" s="10"/>
      <c r="S290" s="10"/>
      <c r="T290" s="10"/>
      <c r="U290" s="10"/>
      <c r="V290" s="10"/>
      <c r="W290" s="10"/>
      <c r="X290" s="10"/>
      <c r="Y290" s="10"/>
      <c r="Z290" s="10"/>
    </row>
    <row r="291" spans="1:26" ht="15" customHeight="1">
      <c r="A291" s="10"/>
      <c r="B291" s="138" t="s">
        <v>34</v>
      </c>
      <c r="C291" s="10"/>
      <c r="D291" s="138" t="s">
        <v>355</v>
      </c>
      <c r="E291" s="10"/>
      <c r="F291" s="1" t="s">
        <v>348</v>
      </c>
      <c r="G291" s="10"/>
      <c r="H291" s="10"/>
      <c r="I291" s="10"/>
      <c r="J291" s="152" t="str">
        <f>J276&amp;" lag - Dobbel Serie"</f>
        <v>13 lag - Dobbel Serie</v>
      </c>
      <c r="K291" s="10"/>
      <c r="L291" s="138" t="str">
        <f>(L276-1)*4&amp; " kamper"</f>
        <v>12 kamper</v>
      </c>
      <c r="M291" s="10"/>
      <c r="N291" s="10"/>
      <c r="O291" s="10"/>
      <c r="P291" s="10"/>
      <c r="Q291" s="64"/>
      <c r="R291" s="10"/>
      <c r="S291" s="10"/>
      <c r="T291" s="10"/>
      <c r="U291" s="10"/>
      <c r="V291" s="10"/>
      <c r="W291" s="10"/>
      <c r="X291" s="10"/>
      <c r="Y291" s="10"/>
      <c r="Z291" s="10"/>
    </row>
    <row r="292" spans="1:26" ht="15" customHeight="1">
      <c r="A292" s="10"/>
      <c r="B292" s="10"/>
      <c r="C292" s="10"/>
      <c r="D292"/>
      <c r="E292" s="10"/>
      <c r="F292" s="1" t="s">
        <v>30</v>
      </c>
      <c r="G292" s="10"/>
      <c r="H292" s="10"/>
      <c r="I292" s="10"/>
      <c r="J292" s="138" t="str">
        <f>(J276-1)*2&amp; " kamper"</f>
        <v>24 kamper</v>
      </c>
      <c r="K292" s="10"/>
      <c r="L292" s="10"/>
      <c r="M292" s="10"/>
      <c r="N292" s="10"/>
      <c r="O292" s="10"/>
      <c r="P292" s="10"/>
      <c r="Q292" s="64"/>
      <c r="R292" s="10"/>
      <c r="S292" s="10"/>
      <c r="T292" s="10"/>
      <c r="U292" s="10"/>
      <c r="V292" s="10"/>
      <c r="W292" s="10"/>
      <c r="X292" s="10"/>
      <c r="Y292" s="10"/>
      <c r="Z292" s="10"/>
    </row>
    <row r="293" spans="1:26" ht="15" customHeight="1">
      <c r="A293" s="10"/>
      <c r="B293" s="10"/>
      <c r="C293" s="10"/>
      <c r="D293"/>
      <c r="E293" s="10"/>
      <c r="F293" s="1" t="s">
        <v>20</v>
      </c>
      <c r="G293" s="10"/>
      <c r="H293" s="10"/>
      <c r="I293" s="10"/>
      <c r="J293" s="10"/>
      <c r="K293" s="10"/>
      <c r="L293" s="10"/>
      <c r="M293" s="10"/>
      <c r="N293" s="10"/>
      <c r="O293" s="10"/>
      <c r="P293" s="10"/>
      <c r="Q293" s="64"/>
      <c r="R293" s="10"/>
      <c r="S293" s="10"/>
      <c r="T293" s="10"/>
      <c r="U293" s="10"/>
      <c r="V293" s="10"/>
      <c r="W293" s="10"/>
      <c r="X293" s="10"/>
      <c r="Y293" s="10"/>
      <c r="Z293" s="10"/>
    </row>
    <row r="294" spans="1:26" ht="15" customHeight="1">
      <c r="A294" s="10"/>
      <c r="B294" s="10"/>
      <c r="C294" s="10"/>
      <c r="D294"/>
      <c r="E294" s="10"/>
      <c r="F294" s="1" t="s">
        <v>11</v>
      </c>
      <c r="G294" s="10"/>
      <c r="H294" s="10"/>
      <c r="I294" s="10"/>
      <c r="J294" s="10"/>
      <c r="K294" s="10"/>
      <c r="L294" s="10"/>
      <c r="M294" s="10"/>
      <c r="N294" s="10"/>
      <c r="O294" s="10"/>
      <c r="P294" s="10"/>
      <c r="Q294" s="64"/>
      <c r="R294" s="10"/>
      <c r="S294" s="10"/>
      <c r="T294" s="10"/>
      <c r="U294" s="10"/>
      <c r="V294" s="10"/>
      <c r="W294" s="10"/>
      <c r="X294" s="10"/>
      <c r="Y294" s="10"/>
      <c r="Z294" s="10"/>
    </row>
    <row r="295" spans="1:26" ht="15" customHeight="1">
      <c r="A295" s="10"/>
      <c r="B295" s="10"/>
      <c r="C295" s="10"/>
      <c r="D295"/>
      <c r="E295" s="10"/>
      <c r="F295" s="1" t="s">
        <v>92</v>
      </c>
      <c r="G295" s="10"/>
      <c r="H295" s="10"/>
      <c r="I295" s="10"/>
      <c r="J295" s="10"/>
      <c r="K295" s="10"/>
      <c r="L295" s="10"/>
      <c r="M295" s="10"/>
      <c r="N295" s="10"/>
      <c r="O295" s="10"/>
      <c r="P295" s="10"/>
      <c r="Q295" s="64"/>
      <c r="R295" s="10"/>
      <c r="S295" s="10"/>
      <c r="T295" s="10"/>
      <c r="U295" s="10"/>
      <c r="V295" s="10"/>
      <c r="W295" s="10"/>
      <c r="X295" s="10"/>
      <c r="Y295" s="10"/>
      <c r="Z295" s="10"/>
    </row>
    <row r="296" spans="1:26" ht="15" customHeight="1">
      <c r="A296" s="10"/>
      <c r="B296" s="10"/>
      <c r="C296" s="10"/>
      <c r="D296"/>
      <c r="E296" s="10"/>
      <c r="F296" s="1" t="s">
        <v>201</v>
      </c>
      <c r="G296" s="10"/>
      <c r="H296" s="10"/>
      <c r="I296" s="10"/>
      <c r="J296" s="10"/>
      <c r="K296" s="10"/>
      <c r="L296" s="10"/>
      <c r="M296" s="10"/>
      <c r="N296" s="10"/>
      <c r="O296" s="10"/>
      <c r="P296" s="10"/>
      <c r="Q296" s="64"/>
      <c r="R296" s="10"/>
      <c r="S296" s="10"/>
      <c r="T296" s="10"/>
      <c r="U296" s="10"/>
      <c r="V296" s="10"/>
      <c r="W296" s="10"/>
      <c r="X296" s="10"/>
      <c r="Y296" s="10"/>
      <c r="Z296" s="10"/>
    </row>
    <row r="297" spans="1:26" ht="15" customHeight="1">
      <c r="A297" s="10"/>
      <c r="B297" s="10"/>
      <c r="C297" s="10"/>
      <c r="D297"/>
      <c r="E297" s="10"/>
      <c r="F297" s="1" t="s">
        <v>107</v>
      </c>
      <c r="G297" s="10"/>
      <c r="H297" s="10"/>
      <c r="I297" s="10"/>
      <c r="J297" s="10"/>
      <c r="K297" s="10"/>
      <c r="L297" s="10"/>
      <c r="M297" s="10"/>
      <c r="N297" s="10"/>
      <c r="O297" s="10"/>
      <c r="P297" s="10"/>
      <c r="Q297" s="64"/>
      <c r="R297" s="10"/>
      <c r="S297" s="10"/>
      <c r="T297" s="10"/>
      <c r="U297" s="10"/>
      <c r="V297" s="10"/>
      <c r="W297" s="10"/>
      <c r="X297" s="10"/>
      <c r="Y297" s="10"/>
      <c r="Z297" s="10"/>
    </row>
    <row r="298" spans="1:26" ht="15" customHeight="1">
      <c r="A298" s="10"/>
      <c r="B298" s="10"/>
      <c r="C298" s="10"/>
      <c r="D298"/>
      <c r="E298" s="10"/>
      <c r="F298" s="1" t="s">
        <v>9</v>
      </c>
      <c r="G298" s="10"/>
      <c r="H298" s="10"/>
      <c r="I298" s="10"/>
      <c r="J298" s="10"/>
      <c r="K298" s="10"/>
      <c r="L298" s="10"/>
      <c r="M298" s="10"/>
      <c r="N298"/>
      <c r="O298" s="10"/>
      <c r="P298" s="10"/>
      <c r="Q298" s="64"/>
      <c r="R298" s="10"/>
      <c r="S298" s="10"/>
      <c r="T298" s="10"/>
      <c r="U298" s="10"/>
      <c r="V298" s="10"/>
      <c r="W298" s="10"/>
      <c r="X298" s="10"/>
      <c r="Y298" s="10"/>
      <c r="Z298" s="10"/>
    </row>
    <row r="299" spans="1:26" ht="15" customHeight="1">
      <c r="A299" s="10"/>
      <c r="B299" s="10"/>
      <c r="C299" s="10"/>
      <c r="D299"/>
      <c r="E299" s="10"/>
      <c r="F299" s="28"/>
      <c r="G299" s="10"/>
      <c r="H299" s="10"/>
      <c r="I299" s="10"/>
      <c r="J299" s="10"/>
      <c r="K299" s="10"/>
      <c r="L299" s="10"/>
      <c r="M299" s="10"/>
      <c r="N299" s="10"/>
      <c r="O299" s="10"/>
      <c r="P299" s="10"/>
      <c r="Q299" s="64"/>
      <c r="R299" s="10"/>
      <c r="S299" s="10"/>
      <c r="T299" s="10"/>
      <c r="U299" s="10"/>
      <c r="V299" s="10"/>
      <c r="W299" s="10"/>
      <c r="X299" s="10"/>
      <c r="Y299" s="10"/>
      <c r="Z299" s="10"/>
    </row>
    <row r="300" spans="1:26" ht="15" customHeight="1">
      <c r="A300" s="10"/>
      <c r="B300" s="10"/>
      <c r="C300" s="10"/>
      <c r="D300" s="10"/>
      <c r="E300" s="10"/>
      <c r="F300" s="152" t="str">
        <f>F276&amp;" lag - EnkelSerie"</f>
        <v>21 lag - EnkelSerie</v>
      </c>
      <c r="G300" s="10"/>
      <c r="H300" s="10"/>
      <c r="I300" s="10"/>
      <c r="J300" s="10"/>
      <c r="K300" s="10"/>
      <c r="L300" s="10"/>
      <c r="M300" s="10"/>
      <c r="N300" s="10"/>
      <c r="O300" s="10"/>
      <c r="P300" s="10"/>
      <c r="Q300" s="64"/>
      <c r="R300" s="10"/>
      <c r="S300" s="10"/>
      <c r="T300" s="10"/>
      <c r="U300" s="10"/>
      <c r="V300" s="10"/>
      <c r="W300" s="10"/>
      <c r="X300" s="10"/>
      <c r="Y300" s="10"/>
      <c r="Z300" s="10"/>
    </row>
    <row r="301" spans="1:26">
      <c r="A301" s="10"/>
      <c r="B301" s="10"/>
      <c r="C301" s="10"/>
      <c r="D301" s="10"/>
      <c r="E301" s="10"/>
      <c r="F301" s="138" t="s">
        <v>329</v>
      </c>
      <c r="G301" s="10"/>
      <c r="H301" s="10"/>
      <c r="I301" s="10"/>
      <c r="J301" s="10"/>
      <c r="K301" s="10"/>
      <c r="L301" s="10"/>
      <c r="M301" s="10"/>
      <c r="N301" s="10"/>
      <c r="O301" s="10"/>
      <c r="P301" s="10"/>
      <c r="Q301" s="64"/>
      <c r="R301" s="10"/>
      <c r="S301" s="10"/>
      <c r="T301" s="10"/>
      <c r="U301" s="10"/>
      <c r="V301" s="10"/>
      <c r="W301" s="10"/>
      <c r="X301" s="10"/>
      <c r="Y301" s="10"/>
      <c r="Z301" s="10"/>
    </row>
    <row r="302" spans="1:26">
      <c r="A302" s="10"/>
      <c r="B302" s="115"/>
      <c r="C302" s="10"/>
      <c r="D302" s="10"/>
      <c r="E302" s="10"/>
      <c r="F302" s="10"/>
      <c r="G302" s="10"/>
      <c r="H302" s="10"/>
      <c r="I302" s="10"/>
      <c r="J302" s="10"/>
      <c r="K302" s="10"/>
      <c r="L302" s="10"/>
      <c r="M302" s="10"/>
      <c r="N302" s="10"/>
      <c r="O302" s="10"/>
      <c r="P302" s="10"/>
      <c r="Q302" s="64"/>
      <c r="R302" s="10"/>
      <c r="S302" s="10"/>
      <c r="T302" s="10"/>
      <c r="U302" s="10"/>
      <c r="V302" s="10"/>
      <c r="W302" s="10"/>
      <c r="X302" s="10"/>
      <c r="Y302" s="10"/>
      <c r="Z302" s="10"/>
    </row>
    <row r="303" spans="1:26" s="120" customFormat="1" ht="21">
      <c r="B303" s="117" t="s">
        <v>356</v>
      </c>
      <c r="F303" s="117">
        <f>V305+D305+F305</f>
        <v>21</v>
      </c>
      <c r="G303" s="117" t="s">
        <v>36</v>
      </c>
      <c r="H303" s="117"/>
      <c r="N303" s="117"/>
      <c r="O303" s="117"/>
    </row>
    <row r="304" spans="1:26" ht="18.75">
      <c r="A304" s="10"/>
      <c r="B304" s="70"/>
      <c r="C304" s="10"/>
      <c r="D304" s="10"/>
      <c r="E304" s="10"/>
      <c r="F304" s="10"/>
      <c r="G304" s="10"/>
      <c r="H304" s="10"/>
      <c r="I304" s="83"/>
      <c r="J304" s="10"/>
      <c r="K304" s="70"/>
      <c r="L304" s="83"/>
      <c r="M304" s="83"/>
      <c r="N304" s="70"/>
      <c r="O304" s="10"/>
      <c r="P304" s="10"/>
      <c r="Q304" s="10"/>
      <c r="R304" s="10"/>
      <c r="S304" s="10"/>
      <c r="T304" s="70" t="s">
        <v>233</v>
      </c>
      <c r="U304" s="83"/>
      <c r="V304" s="70" t="s">
        <v>234</v>
      </c>
      <c r="W304" s="83"/>
      <c r="X304" s="70" t="s">
        <v>271</v>
      </c>
      <c r="Y304" s="83"/>
      <c r="Z304" s="83"/>
    </row>
    <row r="305" spans="1:26">
      <c r="A305" s="10"/>
      <c r="B305" s="27">
        <v>17</v>
      </c>
      <c r="C305" s="10"/>
      <c r="D305" s="5">
        <v>9</v>
      </c>
      <c r="E305"/>
      <c r="F305" s="10"/>
      <c r="G305" s="10"/>
      <c r="H305" s="10"/>
      <c r="I305" s="10"/>
      <c r="J305" s="10"/>
      <c r="K305" s="10"/>
      <c r="L305" s="10"/>
      <c r="M305" s="10"/>
      <c r="N305" s="10"/>
      <c r="O305" s="10"/>
      <c r="P305" s="10"/>
      <c r="Q305" s="64"/>
      <c r="R305" s="10"/>
      <c r="S305" s="10"/>
      <c r="T305" s="27">
        <v>12</v>
      </c>
      <c r="U305" s="10"/>
      <c r="V305" s="27">
        <v>12</v>
      </c>
      <c r="W305" s="10"/>
      <c r="X305" s="27">
        <v>6</v>
      </c>
      <c r="Y305" s="10"/>
      <c r="Z305" s="27">
        <v>6</v>
      </c>
    </row>
    <row r="306" spans="1:26">
      <c r="A306" s="10"/>
      <c r="B306" s="133" t="s">
        <v>357</v>
      </c>
      <c r="C306" s="10"/>
      <c r="D306" s="138" t="s">
        <v>358</v>
      </c>
      <c r="E306"/>
      <c r="F306" s="10"/>
      <c r="G306" s="10"/>
      <c r="H306" s="10"/>
      <c r="I306" s="10"/>
      <c r="J306" s="10"/>
      <c r="K306" s="10"/>
      <c r="L306" s="10"/>
      <c r="M306" s="10"/>
      <c r="N306" s="10"/>
      <c r="O306" s="10"/>
      <c r="P306" s="10"/>
      <c r="Q306" s="64"/>
      <c r="R306" s="10"/>
      <c r="S306" s="10"/>
      <c r="T306" s="128" t="s">
        <v>357</v>
      </c>
      <c r="U306" s="10"/>
      <c r="V306" s="128" t="s">
        <v>357</v>
      </c>
      <c r="W306" s="10"/>
      <c r="X306" s="128" t="s">
        <v>357</v>
      </c>
      <c r="Y306" s="10"/>
      <c r="Z306" s="128" t="s">
        <v>359</v>
      </c>
    </row>
    <row r="307" spans="1:26">
      <c r="A307" s="10"/>
      <c r="B307" s="1" t="s">
        <v>13</v>
      </c>
      <c r="C307" s="10"/>
      <c r="D307" s="1" t="s">
        <v>126</v>
      </c>
      <c r="E307"/>
      <c r="F307" s="160" t="s">
        <v>360</v>
      </c>
      <c r="G307" s="160"/>
      <c r="H307" s="160"/>
      <c r="I307" s="10"/>
      <c r="J307" s="10"/>
      <c r="K307" s="10"/>
      <c r="L307" s="10"/>
      <c r="M307" s="10"/>
      <c r="N307" s="10"/>
      <c r="O307" s="10"/>
      <c r="P307" s="10"/>
      <c r="Q307" s="64"/>
      <c r="R307" s="10"/>
      <c r="S307" s="10"/>
      <c r="T307" s="29"/>
      <c r="U307" s="10"/>
      <c r="V307" s="29"/>
      <c r="W307" s="10"/>
      <c r="X307" s="29"/>
      <c r="Y307" s="10"/>
      <c r="Z307" s="29"/>
    </row>
    <row r="308" spans="1:26">
      <c r="A308" s="10"/>
      <c r="B308" s="1" t="s">
        <v>181</v>
      </c>
      <c r="C308" s="10"/>
      <c r="D308" s="1" t="s">
        <v>74</v>
      </c>
      <c r="E308"/>
      <c r="F308" s="10"/>
      <c r="G308" s="10"/>
      <c r="H308" s="10"/>
      <c r="I308" s="10"/>
      <c r="J308" s="10"/>
      <c r="K308" s="10"/>
      <c r="L308" s="10"/>
      <c r="M308" s="10"/>
      <c r="N308" s="10"/>
      <c r="O308" s="10"/>
      <c r="P308" s="10"/>
      <c r="Q308" s="64"/>
      <c r="R308" s="10"/>
      <c r="S308" s="10"/>
      <c r="T308" s="29"/>
      <c r="U308" s="10"/>
      <c r="V308" s="29"/>
      <c r="W308" s="10"/>
      <c r="X308" s="29"/>
      <c r="Y308" s="10"/>
      <c r="Z308" s="29"/>
    </row>
    <row r="309" spans="1:26">
      <c r="A309" s="10"/>
      <c r="B309" s="1" t="s">
        <v>361</v>
      </c>
      <c r="C309" s="10"/>
      <c r="D309" s="1" t="s">
        <v>14</v>
      </c>
      <c r="E309"/>
      <c r="F309" s="10"/>
      <c r="G309" s="10"/>
      <c r="H309" s="10"/>
      <c r="I309" s="10"/>
      <c r="J309" s="10"/>
      <c r="K309" s="10"/>
      <c r="L309" s="10"/>
      <c r="M309" s="10"/>
      <c r="N309" s="10"/>
      <c r="O309" s="10"/>
      <c r="P309" s="10"/>
      <c r="Q309" s="64"/>
      <c r="R309" s="10"/>
      <c r="S309" s="10"/>
      <c r="T309" s="29"/>
      <c r="U309" s="10"/>
      <c r="V309" s="29"/>
      <c r="W309" s="10"/>
      <c r="X309" s="29"/>
      <c r="Y309" s="10"/>
      <c r="Z309" s="29"/>
    </row>
    <row r="310" spans="1:26" ht="15" customHeight="1">
      <c r="A310" s="10"/>
      <c r="B310" s="1" t="s">
        <v>33</v>
      </c>
      <c r="C310" s="10"/>
      <c r="D310" s="1" t="s">
        <v>156</v>
      </c>
      <c r="E310"/>
      <c r="F310" s="10"/>
      <c r="G310" s="10"/>
      <c r="H310" s="10"/>
      <c r="I310" s="10"/>
      <c r="J310" s="10"/>
      <c r="K310" s="10"/>
      <c r="L310" s="10"/>
      <c r="M310" s="10"/>
      <c r="N310" s="10"/>
      <c r="O310" s="10"/>
      <c r="P310" s="10"/>
      <c r="Q310" s="64"/>
      <c r="R310" s="10"/>
      <c r="S310" s="10"/>
      <c r="T310" s="29"/>
      <c r="U310" s="10"/>
      <c r="V310" s="29"/>
      <c r="W310" s="10"/>
      <c r="X310" s="29"/>
      <c r="Y310" s="10"/>
      <c r="Z310" s="29"/>
    </row>
    <row r="311" spans="1:26">
      <c r="A311" s="10"/>
      <c r="B311" s="1" t="s">
        <v>362</v>
      </c>
      <c r="C311" s="10"/>
      <c r="D311" s="1" t="s">
        <v>92</v>
      </c>
      <c r="E311"/>
      <c r="F311" s="10"/>
      <c r="G311" s="10"/>
      <c r="H311" s="10"/>
      <c r="I311" s="10"/>
      <c r="J311" s="10"/>
      <c r="K311" s="10"/>
      <c r="L311" s="10"/>
      <c r="M311" s="10"/>
      <c r="N311" s="10"/>
      <c r="O311" s="10"/>
      <c r="P311" s="10"/>
      <c r="Q311" s="64"/>
      <c r="R311" s="10"/>
      <c r="S311" s="10"/>
      <c r="T311" s="29"/>
      <c r="U311" s="10"/>
      <c r="V311" s="29"/>
      <c r="W311" s="10"/>
      <c r="X311" s="29"/>
      <c r="Y311" s="10"/>
      <c r="Z311" s="29"/>
    </row>
    <row r="312" spans="1:26">
      <c r="A312" s="10"/>
      <c r="B312" s="1" t="s">
        <v>126</v>
      </c>
      <c r="C312" s="10"/>
      <c r="D312" s="1" t="s">
        <v>363</v>
      </c>
      <c r="E312"/>
      <c r="F312" s="10"/>
      <c r="G312" s="10"/>
      <c r="H312" s="10"/>
      <c r="I312" s="10"/>
      <c r="J312" s="10"/>
      <c r="K312" s="10"/>
      <c r="L312" s="10"/>
      <c r="M312" s="10"/>
      <c r="N312" s="10"/>
      <c r="O312" s="10"/>
      <c r="P312" s="10"/>
      <c r="Q312" s="64"/>
      <c r="R312" s="10"/>
      <c r="S312" s="10"/>
      <c r="T312" s="29"/>
      <c r="U312" s="10"/>
      <c r="V312" s="29"/>
      <c r="W312" s="10"/>
      <c r="X312" s="29"/>
      <c r="Y312" s="10"/>
      <c r="Z312" s="29"/>
    </row>
    <row r="313" spans="1:26">
      <c r="A313" s="10"/>
      <c r="B313" s="1" t="s">
        <v>16</v>
      </c>
      <c r="C313" s="10"/>
      <c r="D313" s="1" t="s">
        <v>203</v>
      </c>
      <c r="E313"/>
      <c r="F313" s="10"/>
      <c r="G313" s="10"/>
      <c r="H313" s="10"/>
      <c r="I313" s="10"/>
      <c r="J313" s="10"/>
      <c r="K313" s="10"/>
      <c r="L313" s="10"/>
      <c r="M313" s="10"/>
      <c r="N313" s="10"/>
      <c r="O313" s="10"/>
      <c r="P313" s="10"/>
      <c r="Q313" s="64"/>
      <c r="R313" s="10"/>
      <c r="S313" s="10"/>
      <c r="T313" s="29"/>
      <c r="U313" s="10"/>
      <c r="V313" s="29"/>
      <c r="W313" s="10"/>
      <c r="X313" s="29"/>
      <c r="Y313" s="10"/>
      <c r="Z313" s="29"/>
    </row>
    <row r="314" spans="1:26">
      <c r="A314" s="10"/>
      <c r="B314" s="1" t="s">
        <v>17</v>
      </c>
      <c r="C314" s="10"/>
      <c r="D314" s="1" t="s">
        <v>364</v>
      </c>
      <c r="E314"/>
      <c r="F314" s="10"/>
      <c r="G314" s="10"/>
      <c r="H314" s="10"/>
      <c r="I314" s="10"/>
      <c r="J314" s="10"/>
      <c r="K314" s="10"/>
      <c r="L314" s="10"/>
      <c r="M314" s="10"/>
      <c r="N314" s="10"/>
      <c r="O314" s="10"/>
      <c r="P314" s="10"/>
      <c r="Q314" s="64"/>
      <c r="R314" s="10"/>
      <c r="S314" s="10"/>
      <c r="T314" s="29"/>
      <c r="U314" s="10"/>
      <c r="V314" s="29"/>
      <c r="W314" s="10"/>
      <c r="X314" s="29"/>
      <c r="Y314" s="10"/>
      <c r="Z314" s="29"/>
    </row>
    <row r="315" spans="1:26">
      <c r="A315" s="10"/>
      <c r="B315" s="1" t="s">
        <v>255</v>
      </c>
      <c r="C315" s="10"/>
      <c r="D315" s="1" t="s">
        <v>324</v>
      </c>
      <c r="E315"/>
      <c r="F315" s="10"/>
      <c r="G315" s="10"/>
      <c r="H315" s="10"/>
      <c r="I315" s="10"/>
      <c r="J315" s="10"/>
      <c r="K315" s="10"/>
      <c r="L315" s="10"/>
      <c r="M315" s="10"/>
      <c r="N315" s="10"/>
      <c r="O315" s="10"/>
      <c r="P315" s="10"/>
      <c r="Q315" s="64"/>
      <c r="R315" s="10"/>
      <c r="S315" s="10"/>
      <c r="T315" s="29"/>
      <c r="U315" s="10"/>
      <c r="V315" s="29"/>
      <c r="W315" s="10"/>
      <c r="X315" s="29"/>
      <c r="Y315" s="10"/>
      <c r="Z315" s="29"/>
    </row>
    <row r="316" spans="1:26">
      <c r="A316" s="10"/>
      <c r="B316" s="1" t="s">
        <v>70</v>
      </c>
      <c r="C316" s="10"/>
      <c r="D316" s="1" t="s">
        <v>9</v>
      </c>
      <c r="E316"/>
      <c r="F316" s="10"/>
      <c r="G316" s="10"/>
      <c r="H316" s="10"/>
      <c r="I316" s="10"/>
      <c r="J316" s="10"/>
      <c r="K316" s="10"/>
      <c r="L316" s="10"/>
      <c r="M316" s="10"/>
      <c r="N316" s="10"/>
      <c r="O316" s="10"/>
      <c r="P316" s="10"/>
      <c r="Q316" s="64"/>
      <c r="R316" s="10"/>
      <c r="S316" s="10"/>
      <c r="T316" s="29"/>
      <c r="U316" s="10"/>
      <c r="V316" s="29"/>
      <c r="W316" s="10"/>
      <c r="X316" s="29"/>
      <c r="Y316" s="10"/>
      <c r="Z316" s="29"/>
    </row>
    <row r="317" spans="1:26">
      <c r="A317" s="10"/>
      <c r="B317" s="1" t="s">
        <v>5</v>
      </c>
      <c r="C317" s="10"/>
      <c r="D317" s="28"/>
      <c r="E317"/>
      <c r="F317" s="10"/>
      <c r="G317" s="10"/>
      <c r="H317" s="10"/>
      <c r="I317" s="10"/>
      <c r="J317" s="10"/>
      <c r="K317" s="10"/>
      <c r="L317" s="10"/>
      <c r="M317" s="10"/>
      <c r="N317" s="10"/>
      <c r="O317" s="10"/>
      <c r="P317" s="10"/>
      <c r="Q317" s="64"/>
      <c r="R317" s="10"/>
      <c r="S317" s="10"/>
      <c r="T317" s="29"/>
      <c r="U317" s="10"/>
      <c r="V317" s="29"/>
      <c r="W317" s="10"/>
      <c r="X317" s="29"/>
      <c r="Y317" s="10"/>
      <c r="Z317" s="29"/>
    </row>
    <row r="318" spans="1:26">
      <c r="A318" s="10"/>
      <c r="B318" s="1" t="s">
        <v>139</v>
      </c>
      <c r="C318" s="10"/>
      <c r="D318" s="138" t="str">
        <f>D305&amp;" lag - Dobbel Serie"</f>
        <v>9 lag - Dobbel Serie</v>
      </c>
      <c r="E318"/>
      <c r="F318" s="10"/>
      <c r="G318" s="10"/>
      <c r="H318" s="10"/>
      <c r="I318" s="10"/>
      <c r="J318" s="10"/>
      <c r="K318" s="10"/>
      <c r="L318" s="10"/>
      <c r="M318" s="10"/>
      <c r="N318" s="10"/>
      <c r="O318" s="10"/>
      <c r="P318" s="10"/>
      <c r="Q318" s="64"/>
      <c r="R318" s="10"/>
      <c r="S318" s="10"/>
      <c r="T318" s="29"/>
      <c r="U318" s="10"/>
      <c r="V318" s="29"/>
      <c r="W318" s="10"/>
      <c r="X318" s="29"/>
      <c r="Y318" s="10"/>
      <c r="Z318" s="29"/>
    </row>
    <row r="319" spans="1:26">
      <c r="A319" s="10"/>
      <c r="B319" s="1" t="s">
        <v>283</v>
      </c>
      <c r="C319" s="10"/>
      <c r="D319" s="138" t="str">
        <f>(D305-1)*2&amp;" Kamper"</f>
        <v>16 Kamper</v>
      </c>
      <c r="E319"/>
      <c r="F319" s="10"/>
      <c r="G319" s="10"/>
      <c r="H319" s="10"/>
      <c r="I319" s="10"/>
      <c r="J319" s="10"/>
      <c r="K319" s="10"/>
      <c r="L319" s="10"/>
      <c r="M319" s="10"/>
      <c r="N319" s="10"/>
      <c r="O319" s="10"/>
      <c r="P319" s="10"/>
      <c r="Q319" s="64"/>
      <c r="R319" s="10"/>
      <c r="S319" s="10"/>
      <c r="T319" s="1"/>
      <c r="U319" s="10"/>
      <c r="V319" s="1"/>
      <c r="W319" s="10"/>
      <c r="X319" s="1"/>
      <c r="Y319" s="10"/>
      <c r="Z319" s="1"/>
    </row>
    <row r="320" spans="1:26">
      <c r="A320" s="10"/>
      <c r="B320" s="1" t="s">
        <v>192</v>
      </c>
      <c r="C320" s="10"/>
      <c r="D320" s="10"/>
      <c r="E320" s="10"/>
      <c r="F320" s="10"/>
      <c r="G320" s="10"/>
      <c r="H320" s="10"/>
      <c r="I320" s="10"/>
      <c r="J320" s="10"/>
      <c r="K320" s="10"/>
      <c r="L320"/>
      <c r="M320" s="10"/>
      <c r="N320" s="10"/>
      <c r="O320" s="10"/>
      <c r="P320" s="10"/>
      <c r="Q320" s="10"/>
      <c r="R320" s="10"/>
      <c r="S320" s="10"/>
      <c r="T320" s="132" t="str">
        <f>T305&amp;" lag - Enkel Serie"</f>
        <v>12 lag - Enkel Serie</v>
      </c>
      <c r="U320" s="10"/>
      <c r="V320" s="132" t="str">
        <f>V305&amp;" lag - Dobbel Serie"</f>
        <v>12 lag - Dobbel Serie</v>
      </c>
      <c r="W320" s="10"/>
      <c r="X320" s="132" t="str">
        <f>X305&amp;" lag - Dobbel Serie"</f>
        <v>6 lag - Dobbel Serie</v>
      </c>
      <c r="Y320" s="10"/>
      <c r="Z320" s="132" t="str">
        <f>Z305&amp;" lag - Dobbel Serie"</f>
        <v>6 lag - Dobbel Serie</v>
      </c>
    </row>
    <row r="321" spans="1:26">
      <c r="A321" s="10"/>
      <c r="B321" s="1" t="s">
        <v>194</v>
      </c>
      <c r="C321" s="10"/>
      <c r="D321" s="10"/>
      <c r="E321" s="10"/>
      <c r="F321" s="10"/>
      <c r="G321" s="10"/>
      <c r="H321" s="10"/>
      <c r="I321" s="10"/>
      <c r="J321" s="10"/>
      <c r="K321" s="10"/>
      <c r="L321"/>
      <c r="M321" s="10"/>
      <c r="N321" s="10"/>
      <c r="O321" s="10"/>
      <c r="P321" s="10"/>
      <c r="Q321" s="10"/>
      <c r="R321" s="10"/>
      <c r="S321" s="10"/>
      <c r="T321" s="133" t="str">
        <f>(T305-1)*1&amp;" Kamper"</f>
        <v>11 Kamper</v>
      </c>
      <c r="U321" s="10"/>
      <c r="V321" s="133" t="str">
        <f>(V305-1)*2&amp;" Kamper"</f>
        <v>22 Kamper</v>
      </c>
      <c r="W321" s="10"/>
      <c r="X321" s="133" t="str">
        <f>(X305-1)*2&amp;" Kamper"</f>
        <v>10 Kamper</v>
      </c>
      <c r="Y321" s="10"/>
      <c r="Z321" s="133" t="str">
        <f>(Z305-1)*2&amp;" Kamper"</f>
        <v>10 Kamper</v>
      </c>
    </row>
    <row r="322" spans="1:26">
      <c r="A322" s="10"/>
      <c r="B322" s="1" t="s">
        <v>8</v>
      </c>
      <c r="C322" s="10"/>
      <c r="D322" s="10"/>
      <c r="E322" s="10"/>
      <c r="F322" s="10"/>
      <c r="G322" s="10"/>
      <c r="H322" s="10"/>
      <c r="I322" s="10"/>
      <c r="J322" s="10"/>
      <c r="K322" s="10"/>
      <c r="L322"/>
      <c r="M322" s="10"/>
      <c r="N322" s="10"/>
      <c r="O322" s="10"/>
      <c r="P322"/>
      <c r="Q322"/>
      <c r="R322"/>
      <c r="S322" s="10"/>
      <c r="T322" s="114" t="s">
        <v>365</v>
      </c>
      <c r="U322" s="10"/>
      <c r="V322" s="10"/>
      <c r="W322" s="10"/>
      <c r="X322" s="10"/>
      <c r="Y322" s="10"/>
      <c r="Z322" s="10"/>
    </row>
    <row r="323" spans="1:26">
      <c r="A323" s="10"/>
      <c r="B323" s="1" t="s">
        <v>170</v>
      </c>
      <c r="C323" s="10"/>
      <c r="D323" s="10"/>
      <c r="E323" s="10"/>
      <c r="F323" s="10"/>
      <c r="G323" s="10"/>
      <c r="H323" s="10"/>
      <c r="I323" s="10"/>
      <c r="J323" s="10"/>
      <c r="K323"/>
      <c r="L323"/>
      <c r="M323"/>
      <c r="N323" s="10"/>
      <c r="O323" s="10"/>
      <c r="P323"/>
      <c r="Q323"/>
      <c r="R323"/>
      <c r="S323" s="10"/>
      <c r="T323" s="10"/>
      <c r="U323" s="10"/>
      <c r="V323" s="10"/>
      <c r="W323" s="10"/>
      <c r="X323" s="10"/>
      <c r="Y323" s="10"/>
      <c r="Z323" s="10"/>
    </row>
    <row r="324" spans="1:26">
      <c r="A324" s="10"/>
      <c r="B324" s="1"/>
      <c r="C324" s="10"/>
      <c r="D324" s="10"/>
      <c r="E324" s="10"/>
      <c r="F324" s="10"/>
      <c r="G324" s="10"/>
      <c r="H324" s="10"/>
      <c r="I324" s="10"/>
      <c r="J324" s="10"/>
      <c r="K324"/>
      <c r="L324"/>
      <c r="M324"/>
      <c r="N324" s="10"/>
      <c r="O324" s="10"/>
      <c r="P324"/>
      <c r="Q324"/>
      <c r="R324"/>
      <c r="S324" s="10"/>
      <c r="T324" s="10"/>
      <c r="U324" s="10"/>
      <c r="V324" s="10"/>
      <c r="W324" s="10"/>
      <c r="X324" s="10"/>
      <c r="Y324" s="10"/>
      <c r="Z324" s="10"/>
    </row>
    <row r="325" spans="1:26">
      <c r="A325" s="10"/>
      <c r="B325" s="1"/>
      <c r="C325" s="10"/>
      <c r="D325" s="10"/>
      <c r="E325" s="10"/>
      <c r="F325" s="10"/>
      <c r="G325" s="10"/>
      <c r="H325" s="10"/>
      <c r="I325" s="10"/>
      <c r="J325" s="10"/>
      <c r="K325"/>
      <c r="L325"/>
      <c r="M325"/>
      <c r="N325" s="10"/>
      <c r="O325" s="10"/>
      <c r="P325" s="10"/>
      <c r="Q325" s="10"/>
      <c r="R325" s="10"/>
      <c r="S325" s="10"/>
      <c r="T325" s="10"/>
      <c r="U325" s="10"/>
      <c r="V325" s="10"/>
      <c r="W325" s="10"/>
      <c r="X325" s="10"/>
      <c r="Y325" s="10"/>
      <c r="Z325" s="10"/>
    </row>
    <row r="326" spans="1:26">
      <c r="A326" s="10"/>
      <c r="B326" s="1"/>
      <c r="C326" s="10"/>
      <c r="D326" s="10"/>
      <c r="E326" s="10"/>
      <c r="F326" s="10"/>
      <c r="G326" s="10"/>
      <c r="H326" s="10"/>
      <c r="I326" s="10"/>
      <c r="J326" s="10"/>
      <c r="K326" s="10"/>
      <c r="L326" s="10"/>
      <c r="M326" s="10"/>
      <c r="N326" s="10"/>
      <c r="O326" s="10"/>
      <c r="P326" s="10"/>
      <c r="Q326" s="10"/>
      <c r="R326" s="10"/>
      <c r="S326" s="10"/>
      <c r="T326" s="10"/>
      <c r="U326" s="10"/>
      <c r="V326" s="10"/>
      <c r="W326" s="10"/>
      <c r="X326" s="10"/>
      <c r="Y326" s="10"/>
      <c r="Z326" s="10"/>
    </row>
    <row r="327" spans="1:26" customFormat="1">
      <c r="B327" s="133" t="str">
        <f>B305&amp;" lag - Enkel Serie"</f>
        <v>17 lag - Enkel Serie</v>
      </c>
      <c r="C327" s="10"/>
      <c r="D327" s="10"/>
      <c r="E327" s="10"/>
      <c r="F327" s="10"/>
      <c r="G327" s="10"/>
      <c r="H327" s="10"/>
      <c r="I327" s="10"/>
      <c r="J327" s="10"/>
      <c r="N327" s="10"/>
      <c r="O327" s="10"/>
      <c r="P327" s="10"/>
      <c r="Q327" s="10"/>
      <c r="R327" s="10"/>
    </row>
    <row r="328" spans="1:26">
      <c r="A328" s="10"/>
      <c r="B328" s="133" t="str">
        <f>(B305-1)*1&amp;" Kamper"</f>
        <v>16 Kamper</v>
      </c>
      <c r="C328" s="10"/>
      <c r="D328" s="10"/>
      <c r="E328" s="10"/>
      <c r="F328" s="10"/>
      <c r="G328" s="10"/>
      <c r="H328" s="10"/>
      <c r="I328" s="10"/>
      <c r="J328" s="10"/>
      <c r="K328" s="10"/>
      <c r="L328" s="10"/>
      <c r="M328" s="10"/>
      <c r="N328" s="10"/>
      <c r="O328" s="10"/>
      <c r="P328" s="10"/>
      <c r="Q328" s="10"/>
      <c r="R328" s="10"/>
      <c r="S328" s="10"/>
      <c r="T328" s="10"/>
      <c r="U328" s="10"/>
      <c r="V328" s="10"/>
      <c r="W328" s="10"/>
      <c r="X328" s="10"/>
      <c r="Y328" s="10"/>
      <c r="Z328" s="10"/>
    </row>
    <row r="329" spans="1:26">
      <c r="A329" s="10"/>
      <c r="B329" s="10"/>
      <c r="C329" s="10"/>
      <c r="D329" s="10"/>
      <c r="E329" s="10"/>
      <c r="F329" s="10"/>
      <c r="G329" s="10"/>
      <c r="H329"/>
      <c r="I329" s="10"/>
      <c r="J329" s="10"/>
      <c r="K329" s="10"/>
      <c r="L329" s="10"/>
      <c r="M329" s="10"/>
      <c r="N329" s="10"/>
      <c r="O329" s="10"/>
      <c r="P329" s="10"/>
      <c r="Q329" s="10"/>
      <c r="R329" s="10"/>
      <c r="S329" s="10"/>
      <c r="T329" s="10"/>
      <c r="U329" s="10"/>
      <c r="V329" s="10"/>
      <c r="W329" s="10"/>
      <c r="X329" s="10"/>
      <c r="Y329" s="10"/>
      <c r="Z329" s="10"/>
    </row>
    <row r="330" spans="1:26" s="120" customFormat="1" ht="21">
      <c r="B330" s="117" t="s">
        <v>366</v>
      </c>
      <c r="F330" s="117"/>
      <c r="G330" s="117"/>
      <c r="H330" s="117"/>
      <c r="N330" s="117"/>
      <c r="O330" s="117"/>
    </row>
    <row r="331" spans="1:26">
      <c r="A331" s="10"/>
      <c r="B331" s="10"/>
      <c r="C331" s="10"/>
      <c r="D331" s="10"/>
      <c r="E331" s="10"/>
      <c r="F331" s="10"/>
      <c r="G331" s="10"/>
      <c r="H331" s="10"/>
      <c r="I331" s="10"/>
      <c r="J331" s="10"/>
      <c r="K331" s="10"/>
      <c r="L331" s="10"/>
      <c r="M331" s="10"/>
      <c r="N331" s="10"/>
      <c r="O331" s="10"/>
      <c r="P331" s="10"/>
      <c r="Q331" s="64"/>
      <c r="R331" s="10"/>
      <c r="S331" s="10"/>
      <c r="T331" s="10"/>
      <c r="U331" s="10"/>
      <c r="V331" s="10"/>
      <c r="W331" s="10"/>
      <c r="X331" s="10"/>
      <c r="Y331" s="10"/>
      <c r="Z331" s="10"/>
    </row>
    <row r="332" spans="1:26">
      <c r="A332" s="10"/>
      <c r="B332" s="5">
        <f>COUNTA(B334:B340)</f>
        <v>0</v>
      </c>
      <c r="C332" s="10"/>
      <c r="D332" s="10"/>
      <c r="E332" s="10"/>
      <c r="F332" s="10"/>
      <c r="G332" s="10"/>
      <c r="H332" s="10"/>
      <c r="I332" s="10"/>
      <c r="J332" s="10"/>
      <c r="K332" s="10"/>
      <c r="L332" s="10"/>
      <c r="M332" s="10"/>
      <c r="N332" s="10"/>
      <c r="O332" s="10"/>
      <c r="P332" s="10"/>
      <c r="Q332" s="64"/>
      <c r="R332" s="10"/>
      <c r="S332" s="10"/>
      <c r="T332" s="10"/>
      <c r="U332" s="10"/>
      <c r="V332" s="10"/>
      <c r="W332" s="10"/>
      <c r="X332" s="10"/>
      <c r="Y332" s="10"/>
      <c r="Z332" s="10"/>
    </row>
    <row r="333" spans="1:26">
      <c r="A333" s="10"/>
      <c r="B333" s="128" t="s">
        <v>367</v>
      </c>
      <c r="C333" s="10"/>
      <c r="D333" s="10"/>
      <c r="E333" s="10"/>
      <c r="F333" s="10"/>
      <c r="G333" s="10"/>
      <c r="H333" s="10"/>
      <c r="I333" s="10"/>
      <c r="J333" s="10"/>
      <c r="K333" s="10"/>
      <c r="L333" s="10"/>
      <c r="M333" s="10"/>
      <c r="N333" s="10"/>
      <c r="O333" s="10"/>
      <c r="P333" s="10"/>
      <c r="Q333" s="64"/>
      <c r="R333" s="10"/>
      <c r="S333" s="10"/>
      <c r="T333" s="10"/>
      <c r="U333" s="10"/>
      <c r="V333" s="10"/>
      <c r="W333" s="10"/>
      <c r="X333" s="10"/>
      <c r="Y333" s="10"/>
      <c r="Z333" s="10"/>
    </row>
    <row r="334" spans="1:26">
      <c r="A334" s="10"/>
      <c r="B334" s="1"/>
      <c r="C334" s="10"/>
      <c r="D334" s="10"/>
      <c r="E334" s="10"/>
      <c r="F334" s="10"/>
      <c r="G334" s="10"/>
      <c r="H334" s="10"/>
      <c r="I334" s="10"/>
      <c r="J334" s="10"/>
      <c r="K334" s="10"/>
      <c r="L334" s="10"/>
      <c r="M334" s="10"/>
      <c r="N334" s="10"/>
      <c r="O334" s="10"/>
      <c r="P334" s="10"/>
      <c r="Q334" s="64"/>
      <c r="R334" s="10"/>
      <c r="S334" s="10"/>
      <c r="T334" s="10"/>
      <c r="U334" s="10"/>
      <c r="V334" s="10"/>
      <c r="W334" s="10"/>
      <c r="X334" s="10"/>
      <c r="Y334" s="10"/>
      <c r="Z334" s="10"/>
    </row>
    <row r="335" spans="1:26">
      <c r="A335" s="10"/>
      <c r="B335" s="1"/>
      <c r="C335" s="10"/>
      <c r="D335" s="10"/>
      <c r="E335" s="10"/>
      <c r="F335" s="10"/>
      <c r="G335" s="10"/>
      <c r="H335" s="10"/>
      <c r="I335" s="10"/>
      <c r="J335" s="10"/>
      <c r="K335" s="10"/>
      <c r="L335" s="10"/>
      <c r="M335" s="10"/>
      <c r="N335" s="10"/>
      <c r="O335" s="10"/>
      <c r="P335" s="10"/>
      <c r="Q335" s="64"/>
      <c r="R335" s="10"/>
      <c r="S335" s="10"/>
      <c r="T335" s="10"/>
      <c r="U335" s="10"/>
      <c r="V335" s="10"/>
      <c r="W335" s="10"/>
      <c r="X335" s="10"/>
      <c r="Y335" s="10"/>
      <c r="Z335" s="10"/>
    </row>
    <row r="336" spans="1:26">
      <c r="A336" s="10"/>
      <c r="B336" s="1"/>
      <c r="C336" s="10"/>
      <c r="D336" s="10"/>
      <c r="E336" s="10"/>
      <c r="F336" s="10"/>
      <c r="G336" s="10"/>
      <c r="H336" s="10"/>
      <c r="I336" s="10"/>
      <c r="J336" s="10"/>
      <c r="K336" s="10"/>
      <c r="L336" s="10"/>
      <c r="M336" s="10"/>
      <c r="N336" s="10"/>
      <c r="O336" s="10"/>
      <c r="P336" s="10"/>
      <c r="Q336" s="64"/>
      <c r="R336" s="10"/>
      <c r="S336" s="10"/>
      <c r="T336" s="10"/>
      <c r="U336" s="10"/>
      <c r="V336" s="10"/>
      <c r="W336" s="10"/>
      <c r="X336" s="10"/>
      <c r="Y336" s="10"/>
      <c r="Z336" s="10"/>
    </row>
    <row r="337" spans="1:26">
      <c r="A337" s="10"/>
      <c r="B337" s="1"/>
      <c r="C337" s="10"/>
      <c r="D337" s="10"/>
      <c r="E337" s="10"/>
      <c r="F337" s="10"/>
      <c r="G337" s="10"/>
      <c r="H337" s="10"/>
      <c r="I337" s="10"/>
      <c r="J337" s="10"/>
      <c r="K337" s="10"/>
      <c r="L337" s="10"/>
      <c r="M337" s="10"/>
      <c r="N337" s="10"/>
      <c r="O337" s="10"/>
      <c r="P337" s="10"/>
      <c r="Q337" s="50"/>
      <c r="R337" s="10"/>
      <c r="S337" s="10"/>
      <c r="T337" s="10"/>
      <c r="U337" s="10"/>
      <c r="V337" s="10"/>
      <c r="W337" s="10"/>
      <c r="X337" s="10"/>
      <c r="Y337" s="10"/>
      <c r="Z337" s="10"/>
    </row>
    <row r="338" spans="1:26">
      <c r="A338" s="10"/>
      <c r="B338" s="1"/>
      <c r="C338" s="10"/>
      <c r="D338" s="10"/>
      <c r="E338" s="10"/>
      <c r="F338" s="10"/>
      <c r="G338" s="10"/>
      <c r="H338" s="10"/>
      <c r="I338" s="10"/>
      <c r="J338" s="10"/>
      <c r="K338" s="10"/>
      <c r="L338" s="10"/>
      <c r="M338" s="10"/>
      <c r="N338" s="10"/>
      <c r="O338" s="10"/>
      <c r="P338" s="10"/>
      <c r="Q338" s="64"/>
      <c r="R338" s="10"/>
      <c r="S338" s="10"/>
      <c r="T338" s="10"/>
      <c r="U338" s="10"/>
      <c r="V338" s="10"/>
      <c r="W338" s="10"/>
      <c r="X338" s="10"/>
      <c r="Y338" s="10"/>
      <c r="Z338" s="10"/>
    </row>
    <row r="339" spans="1:26">
      <c r="A339" s="10"/>
      <c r="B339" s="1"/>
      <c r="C339" s="10"/>
      <c r="D339" s="10"/>
      <c r="E339" s="10"/>
      <c r="F339" s="10"/>
      <c r="G339" s="10"/>
      <c r="H339" s="10"/>
      <c r="I339" s="10"/>
      <c r="J339" s="10"/>
      <c r="K339" s="10"/>
      <c r="L339" s="10"/>
      <c r="M339" s="10"/>
      <c r="N339" s="10"/>
      <c r="O339" s="10"/>
      <c r="P339" s="10"/>
      <c r="Q339" s="64"/>
      <c r="R339" s="10"/>
      <c r="S339" s="10"/>
      <c r="T339" s="10"/>
      <c r="U339" s="10"/>
      <c r="V339" s="10"/>
      <c r="W339" s="10"/>
      <c r="X339" s="10"/>
      <c r="Y339" s="10"/>
      <c r="Z339" s="10"/>
    </row>
    <row r="340" spans="1:26">
      <c r="A340" s="10"/>
      <c r="B340" s="1"/>
      <c r="C340" s="10"/>
      <c r="D340" s="10"/>
      <c r="E340" s="10"/>
      <c r="F340" s="10"/>
      <c r="G340" s="10"/>
      <c r="H340" s="10"/>
      <c r="I340" s="10"/>
      <c r="J340" s="10"/>
      <c r="K340" s="10"/>
      <c r="L340" s="10"/>
      <c r="M340" s="10"/>
      <c r="N340" s="10"/>
      <c r="O340" s="10"/>
      <c r="P340" s="10"/>
      <c r="Q340" s="64"/>
      <c r="R340" s="10"/>
      <c r="S340" s="10"/>
      <c r="T340" s="10"/>
      <c r="U340" s="10"/>
      <c r="V340" s="10"/>
      <c r="W340" s="10"/>
      <c r="X340" s="10"/>
      <c r="Y340" s="10"/>
      <c r="Z340" s="10"/>
    </row>
    <row r="341" spans="1:26">
      <c r="A341" s="10"/>
      <c r="B341" s="132" t="str">
        <f>B332&amp;" lag - Trippel Serie"</f>
        <v>0 lag - Trippel Serie</v>
      </c>
      <c r="C341" s="10"/>
      <c r="D341" s="10"/>
      <c r="E341" s="10"/>
      <c r="F341" s="10"/>
      <c r="G341" s="10"/>
      <c r="H341" s="10"/>
      <c r="I341" s="10"/>
      <c r="J341" s="10"/>
      <c r="K341" s="10"/>
      <c r="L341" s="10"/>
      <c r="M341" s="10"/>
      <c r="N341" s="10"/>
      <c r="O341" s="10"/>
      <c r="P341" s="10"/>
      <c r="Q341" s="64"/>
      <c r="R341" s="10"/>
      <c r="S341" s="10"/>
      <c r="T341" s="10"/>
      <c r="U341" s="10"/>
      <c r="V341" s="10"/>
      <c r="W341" s="10"/>
      <c r="X341" s="10"/>
      <c r="Y341" s="10"/>
      <c r="Z341" s="10"/>
    </row>
    <row r="342" spans="1:26">
      <c r="A342" s="10"/>
      <c r="B342" s="133" t="str">
        <f>(B332-1)*3&amp;" Kamper"</f>
        <v>-3 Kamper</v>
      </c>
      <c r="C342" s="10"/>
      <c r="D342" s="10"/>
      <c r="E342" s="10"/>
      <c r="F342" s="10"/>
      <c r="G342" s="10"/>
      <c r="H342" s="10"/>
      <c r="I342" s="10"/>
      <c r="J342" s="10"/>
      <c r="K342" s="10"/>
      <c r="L342" s="10"/>
      <c r="M342" s="10"/>
      <c r="N342" s="10"/>
      <c r="O342" s="10"/>
      <c r="P342" s="10"/>
      <c r="Q342" s="64"/>
      <c r="R342" s="10"/>
      <c r="S342" s="10"/>
      <c r="T342" s="10"/>
      <c r="U342" s="10"/>
      <c r="V342" s="10"/>
      <c r="W342" s="10"/>
      <c r="X342" s="10"/>
      <c r="Y342" s="10"/>
      <c r="Z342" s="10"/>
    </row>
    <row r="343" spans="1:26">
      <c r="A343" s="10"/>
      <c r="B343" s="10"/>
      <c r="C343" s="10"/>
      <c r="D343" s="10"/>
      <c r="E343" s="10"/>
      <c r="F343" s="10"/>
      <c r="G343" s="10"/>
      <c r="H343" s="10"/>
      <c r="I343" s="10"/>
      <c r="J343" s="10"/>
      <c r="K343" s="10"/>
      <c r="L343" s="10"/>
      <c r="M343" s="10"/>
      <c r="N343" s="10"/>
      <c r="O343" s="10"/>
      <c r="P343" s="10"/>
      <c r="Q343" s="64"/>
      <c r="R343" s="10"/>
      <c r="S343" s="10"/>
      <c r="T343" s="10"/>
      <c r="U343" s="10"/>
      <c r="V343" s="10"/>
      <c r="W343" s="10"/>
      <c r="X343" s="10"/>
      <c r="Y343" s="10"/>
      <c r="Z343" s="10"/>
    </row>
    <row r="344" spans="1:26">
      <c r="A344" s="10"/>
      <c r="B344"/>
      <c r="C344" s="10"/>
      <c r="D344" s="10"/>
      <c r="E344" s="10"/>
      <c r="F344" s="10"/>
      <c r="G344" s="10"/>
      <c r="H344" s="10"/>
      <c r="I344" s="10"/>
      <c r="J344" s="10"/>
      <c r="K344" s="10"/>
      <c r="L344" s="10"/>
      <c r="M344" s="10"/>
      <c r="N344" s="10"/>
      <c r="O344" s="10"/>
      <c r="P344" s="10"/>
      <c r="Q344" s="64"/>
      <c r="R344" s="10"/>
      <c r="S344" s="10"/>
      <c r="T344" s="10"/>
      <c r="U344" s="10"/>
      <c r="V344" s="10"/>
      <c r="W344" s="10"/>
      <c r="X344" s="10"/>
      <c r="Y344" s="10"/>
      <c r="Z344" s="10"/>
    </row>
    <row r="345" spans="1:26">
      <c r="A345" s="10"/>
      <c r="B345" s="10"/>
      <c r="C345" s="10"/>
      <c r="D345" s="10"/>
      <c r="E345" s="10"/>
      <c r="F345" s="10"/>
      <c r="G345" s="10"/>
      <c r="H345" s="10"/>
      <c r="I345" s="10"/>
      <c r="J345" s="10"/>
      <c r="K345" s="10"/>
      <c r="L345" s="10"/>
      <c r="M345" s="10"/>
      <c r="N345" s="10"/>
      <c r="O345" s="10"/>
      <c r="P345" s="10"/>
      <c r="Q345" s="64"/>
      <c r="R345" s="10"/>
      <c r="S345" s="10"/>
      <c r="T345" s="10"/>
      <c r="U345" s="10"/>
      <c r="V345" s="10"/>
      <c r="W345" s="10"/>
      <c r="X345" s="10"/>
      <c r="Y345" s="10"/>
      <c r="Z345" s="10"/>
    </row>
    <row r="346" spans="1:26">
      <c r="A346" s="10"/>
      <c r="B346" s="10"/>
      <c r="C346" s="10"/>
      <c r="D346" s="10"/>
      <c r="E346" s="10"/>
      <c r="F346" s="10"/>
      <c r="G346" s="10"/>
      <c r="H346" s="10"/>
      <c r="I346" s="10"/>
      <c r="J346" s="10"/>
      <c r="K346" s="10"/>
      <c r="L346" s="10"/>
      <c r="M346" s="10"/>
      <c r="N346" s="10"/>
      <c r="O346" s="10"/>
      <c r="P346" s="10"/>
      <c r="Q346" s="64"/>
      <c r="R346" s="10"/>
      <c r="S346" s="10"/>
      <c r="T346" s="10"/>
      <c r="U346" s="10"/>
      <c r="V346" s="10"/>
      <c r="W346" s="10"/>
      <c r="X346" s="10"/>
      <c r="Y346" s="10"/>
      <c r="Z346" s="10"/>
    </row>
    <row r="347" spans="1:26">
      <c r="A347" s="10"/>
      <c r="B347" s="10"/>
      <c r="C347" s="10"/>
      <c r="D347" s="10"/>
      <c r="E347" s="10"/>
      <c r="F347" s="10"/>
      <c r="G347" s="10"/>
      <c r="H347" s="10"/>
      <c r="I347" s="10"/>
      <c r="J347" s="10"/>
      <c r="K347" s="10"/>
      <c r="L347" s="10"/>
      <c r="M347" s="10"/>
      <c r="N347" s="10"/>
      <c r="O347" s="10"/>
      <c r="P347" s="10"/>
      <c r="Q347" s="64"/>
      <c r="R347" s="10"/>
      <c r="S347" s="10"/>
      <c r="T347" s="10"/>
      <c r="U347" s="10"/>
      <c r="V347" s="10"/>
      <c r="W347" s="10"/>
      <c r="X347" s="10"/>
      <c r="Y347" s="10"/>
      <c r="Z347" s="10"/>
    </row>
    <row r="348" spans="1:26">
      <c r="A348" s="10"/>
      <c r="B348" s="10"/>
      <c r="C348" s="10"/>
      <c r="D348" s="10"/>
      <c r="E348" s="10"/>
      <c r="F348" s="10"/>
      <c r="G348" s="10"/>
      <c r="H348" s="10"/>
      <c r="I348" s="10"/>
      <c r="J348" s="10"/>
      <c r="K348" s="10"/>
      <c r="L348" s="10"/>
      <c r="M348" s="10"/>
      <c r="N348" s="10"/>
      <c r="O348" s="10"/>
      <c r="P348" s="10"/>
      <c r="Q348" s="64"/>
      <c r="R348" s="10"/>
      <c r="S348" s="10"/>
      <c r="T348" s="10"/>
      <c r="U348" s="10"/>
      <c r="V348" s="10"/>
      <c r="W348" s="10"/>
      <c r="X348" s="10"/>
      <c r="Y348" s="10"/>
      <c r="Z348" s="10"/>
    </row>
    <row r="349" spans="1:26">
      <c r="A349" s="10"/>
      <c r="B349" s="10"/>
      <c r="C349" s="10"/>
      <c r="D349" s="10"/>
      <c r="E349" s="10"/>
      <c r="F349" s="10"/>
      <c r="G349" s="10"/>
      <c r="H349" s="10"/>
      <c r="I349" s="10"/>
      <c r="J349" s="10"/>
      <c r="K349" s="10"/>
      <c r="L349" s="10"/>
      <c r="M349" s="10"/>
      <c r="N349" s="10"/>
      <c r="O349" s="10"/>
      <c r="P349" s="10"/>
      <c r="Q349" s="64"/>
      <c r="R349" s="10"/>
      <c r="S349" s="10"/>
      <c r="T349" s="10"/>
      <c r="U349" s="10"/>
      <c r="V349" s="10"/>
      <c r="W349" s="10"/>
      <c r="X349" s="10"/>
      <c r="Y349" s="10"/>
      <c r="Z349" s="10"/>
    </row>
    <row r="350" spans="1:26">
      <c r="A350" s="10"/>
      <c r="B350" s="10"/>
      <c r="C350" s="10"/>
      <c r="D350" s="10"/>
      <c r="E350" s="10"/>
      <c r="F350" s="10"/>
      <c r="G350" s="10"/>
      <c r="H350" s="10"/>
      <c r="I350" s="10"/>
      <c r="J350" s="10"/>
      <c r="K350" s="10"/>
      <c r="L350" s="10"/>
      <c r="M350" s="10"/>
      <c r="N350" s="10"/>
      <c r="O350" s="10"/>
      <c r="P350" s="10"/>
      <c r="Q350" s="64"/>
      <c r="R350" s="10"/>
      <c r="S350" s="10"/>
      <c r="T350" s="10"/>
      <c r="U350" s="10"/>
      <c r="V350" s="10"/>
      <c r="W350" s="10"/>
      <c r="X350" s="10"/>
      <c r="Y350" s="10"/>
      <c r="Z350" s="10"/>
    </row>
    <row r="351" spans="1:26">
      <c r="A351" s="10"/>
      <c r="B351" s="10"/>
      <c r="C351" s="10"/>
      <c r="D351" s="10"/>
      <c r="E351" s="10"/>
      <c r="F351" s="10"/>
      <c r="G351" s="10"/>
      <c r="H351" s="10"/>
      <c r="I351" s="10"/>
      <c r="J351" s="10"/>
      <c r="K351" s="10"/>
      <c r="L351" s="10"/>
      <c r="M351" s="10"/>
      <c r="N351" s="10"/>
      <c r="O351" s="10"/>
      <c r="P351" s="10"/>
      <c r="Q351" s="64"/>
      <c r="R351" s="10"/>
      <c r="S351" s="10"/>
      <c r="T351" s="10"/>
      <c r="U351" s="10"/>
      <c r="V351" s="10"/>
      <c r="W351" s="10"/>
      <c r="X351" s="10"/>
      <c r="Y351" s="10"/>
      <c r="Z351" s="10"/>
    </row>
    <row r="352" spans="1:26">
      <c r="A352" s="10"/>
      <c r="B352" s="10"/>
      <c r="C352" s="10"/>
      <c r="D352" s="10"/>
      <c r="E352" s="10"/>
      <c r="F352" s="10"/>
      <c r="G352" s="10"/>
      <c r="H352" s="10"/>
      <c r="I352" s="10"/>
      <c r="J352" s="10"/>
      <c r="K352" s="10"/>
      <c r="L352" s="10"/>
      <c r="M352" s="10"/>
      <c r="N352" s="10"/>
      <c r="O352" s="10"/>
      <c r="P352" s="10"/>
      <c r="Q352" s="64"/>
      <c r="R352" s="10"/>
      <c r="S352" s="10"/>
      <c r="T352" s="10"/>
      <c r="U352" s="10"/>
      <c r="V352" s="10"/>
      <c r="W352" s="10"/>
      <c r="X352" s="10"/>
      <c r="Y352" s="10"/>
      <c r="Z352" s="10"/>
    </row>
    <row r="353" spans="1:26">
      <c r="A353" s="10"/>
      <c r="B353" s="10"/>
      <c r="C353" s="10"/>
      <c r="D353" s="10"/>
      <c r="E353" s="10"/>
      <c r="F353" s="10"/>
      <c r="G353" s="10"/>
      <c r="H353" s="10"/>
      <c r="I353" s="10"/>
      <c r="J353" s="10"/>
      <c r="K353" s="10"/>
      <c r="L353" s="10"/>
      <c r="M353" s="10"/>
      <c r="N353" s="10"/>
      <c r="O353" s="10"/>
      <c r="P353" s="10"/>
      <c r="Q353" s="64"/>
      <c r="R353" s="10"/>
      <c r="S353" s="10"/>
      <c r="T353" s="10"/>
      <c r="U353" s="10"/>
      <c r="V353" s="10"/>
      <c r="W353" s="10"/>
      <c r="X353" s="10"/>
      <c r="Y353" s="10"/>
      <c r="Z353" s="10"/>
    </row>
    <row r="354" spans="1:26">
      <c r="A354" s="10"/>
      <c r="B354" s="10"/>
      <c r="C354" s="10"/>
      <c r="D354" s="10"/>
      <c r="E354" s="10"/>
      <c r="F354" s="10"/>
      <c r="G354" s="10"/>
      <c r="H354" s="10"/>
      <c r="I354" s="10"/>
      <c r="J354" s="10"/>
      <c r="K354" s="10"/>
      <c r="L354" s="10"/>
      <c r="M354" s="10"/>
      <c r="N354" s="10"/>
      <c r="O354" s="10"/>
      <c r="P354" s="10"/>
      <c r="Q354" s="64"/>
      <c r="R354" s="10"/>
      <c r="S354" s="10"/>
      <c r="T354" s="10"/>
      <c r="U354" s="10"/>
      <c r="V354" s="10"/>
      <c r="W354" s="10"/>
      <c r="X354" s="10"/>
      <c r="Y354" s="10"/>
      <c r="Z354" s="10"/>
    </row>
    <row r="355" spans="1:26">
      <c r="A355" s="10"/>
      <c r="B355" s="10"/>
      <c r="C355" s="10"/>
      <c r="D355" s="10"/>
      <c r="E355" s="10"/>
      <c r="F355" s="10"/>
      <c r="G355" s="10"/>
      <c r="H355" s="10"/>
      <c r="I355" s="10"/>
      <c r="J355" s="10"/>
      <c r="K355" s="10"/>
      <c r="L355" s="10"/>
      <c r="M355" s="10"/>
      <c r="N355" s="10"/>
      <c r="O355" s="10"/>
      <c r="P355" s="10"/>
      <c r="Q355" s="64"/>
      <c r="R355" s="10"/>
      <c r="S355" s="10"/>
      <c r="T355" s="10"/>
      <c r="U355" s="10"/>
      <c r="V355" s="10"/>
      <c r="W355" s="10"/>
      <c r="X355" s="10"/>
      <c r="Y355" s="10"/>
      <c r="Z355" s="10"/>
    </row>
    <row r="356" spans="1:26">
      <c r="A356" s="10"/>
      <c r="B356" s="10"/>
      <c r="C356" s="10"/>
      <c r="D356" s="10"/>
      <c r="E356" s="10"/>
      <c r="F356" s="10"/>
      <c r="G356" s="10"/>
      <c r="H356" s="10"/>
      <c r="I356" s="10"/>
      <c r="J356" s="10"/>
      <c r="K356" s="10"/>
      <c r="L356" s="10"/>
      <c r="M356" s="10"/>
      <c r="N356" s="10"/>
      <c r="O356" s="10"/>
      <c r="P356" s="10"/>
      <c r="Q356" s="64"/>
      <c r="R356" s="10"/>
      <c r="S356" s="10"/>
      <c r="T356" s="10"/>
      <c r="U356" s="10"/>
      <c r="V356" s="10"/>
      <c r="W356" s="10"/>
      <c r="X356" s="10"/>
      <c r="Y356" s="10"/>
      <c r="Z356" s="10"/>
    </row>
    <row r="357" spans="1:26">
      <c r="A357" s="10"/>
      <c r="B357" s="10"/>
      <c r="C357" s="10"/>
      <c r="D357" s="10"/>
      <c r="E357" s="10"/>
      <c r="F357" s="10"/>
      <c r="G357" s="10"/>
      <c r="H357" s="10"/>
      <c r="I357" s="10"/>
      <c r="J357" s="10"/>
      <c r="K357" s="10"/>
      <c r="L357" s="10"/>
      <c r="M357" s="10"/>
      <c r="N357" s="10"/>
      <c r="O357" s="10"/>
      <c r="P357" s="10"/>
      <c r="Q357" s="64"/>
      <c r="R357" s="10"/>
      <c r="S357" s="10"/>
      <c r="T357" s="10"/>
      <c r="U357" s="10"/>
      <c r="V357" s="10"/>
      <c r="W357" s="10"/>
      <c r="X357" s="10"/>
      <c r="Y357" s="10"/>
      <c r="Z357" s="10"/>
    </row>
    <row r="358" spans="1:26">
      <c r="A358" s="10"/>
      <c r="B358" s="10"/>
      <c r="C358" s="10"/>
      <c r="D358" s="10"/>
      <c r="E358" s="10"/>
      <c r="F358" s="10"/>
      <c r="G358" s="10"/>
      <c r="H358" s="10"/>
      <c r="I358" s="10"/>
      <c r="J358" s="10"/>
      <c r="K358" s="10"/>
      <c r="L358" s="10"/>
      <c r="M358" s="10"/>
      <c r="N358" s="10"/>
      <c r="O358" s="10"/>
      <c r="P358" s="10"/>
      <c r="Q358" s="64"/>
      <c r="R358" s="10"/>
      <c r="S358" s="10"/>
      <c r="T358" s="10"/>
      <c r="U358" s="10"/>
      <c r="V358" s="10"/>
      <c r="W358" s="10"/>
      <c r="X358" s="10"/>
      <c r="Y358" s="10"/>
      <c r="Z358" s="10"/>
    </row>
    <row r="359" spans="1:26">
      <c r="A359" s="10"/>
      <c r="B359" s="10"/>
      <c r="C359" s="10"/>
      <c r="D359" s="10"/>
      <c r="E359" s="10"/>
      <c r="F359" s="10"/>
      <c r="G359" s="10"/>
      <c r="H359" s="10"/>
      <c r="I359" s="10"/>
      <c r="J359" s="10"/>
      <c r="K359" s="10"/>
      <c r="L359" s="10"/>
      <c r="M359" s="10"/>
      <c r="N359" s="10"/>
      <c r="O359" s="10"/>
      <c r="P359" s="10"/>
      <c r="Q359" s="64"/>
      <c r="R359" s="10"/>
      <c r="S359" s="10"/>
      <c r="T359" s="10"/>
      <c r="U359" s="10"/>
      <c r="V359" s="10"/>
      <c r="W359" s="10"/>
      <c r="X359" s="10"/>
      <c r="Y359" s="10"/>
      <c r="Z359" s="10"/>
    </row>
    <row r="360" spans="1:26">
      <c r="A360" s="10"/>
      <c r="B360" s="10"/>
      <c r="C360" s="10"/>
      <c r="D360" s="10"/>
      <c r="E360" s="10"/>
      <c r="F360" s="10"/>
      <c r="G360" s="10"/>
      <c r="H360" s="10"/>
      <c r="I360" s="10"/>
      <c r="J360" s="10"/>
      <c r="K360" s="10"/>
      <c r="L360" s="10"/>
      <c r="M360" s="10"/>
      <c r="N360" s="10"/>
      <c r="O360" s="10"/>
      <c r="P360" s="10"/>
      <c r="Q360" s="64"/>
      <c r="R360" s="10"/>
      <c r="S360" s="10"/>
      <c r="T360" s="10"/>
      <c r="U360" s="10"/>
      <c r="V360" s="10"/>
      <c r="W360" s="10"/>
      <c r="X360" s="10"/>
      <c r="Y360" s="10"/>
      <c r="Z360" s="10"/>
    </row>
    <row r="361" spans="1:26">
      <c r="A361" s="10"/>
      <c r="B361" s="10"/>
      <c r="C361" s="10"/>
      <c r="D361" s="10"/>
      <c r="E361" s="10"/>
      <c r="F361" s="10"/>
      <c r="G361" s="10"/>
      <c r="H361" s="10"/>
      <c r="I361" s="10"/>
      <c r="J361" s="10"/>
      <c r="K361" s="10"/>
      <c r="L361" s="10"/>
      <c r="M361" s="10"/>
      <c r="N361" s="10"/>
      <c r="O361" s="10"/>
      <c r="P361" s="10"/>
      <c r="Q361" s="64"/>
      <c r="R361" s="10"/>
      <c r="S361" s="10"/>
      <c r="T361" s="10"/>
      <c r="U361" s="10"/>
      <c r="V361" s="10"/>
      <c r="W361" s="10"/>
      <c r="X361" s="10"/>
      <c r="Y361" s="10"/>
      <c r="Z361" s="10"/>
    </row>
    <row r="362" spans="1:26">
      <c r="A362" s="10"/>
      <c r="B362" s="10"/>
      <c r="C362" s="10"/>
      <c r="D362" s="10"/>
      <c r="E362" s="10"/>
      <c r="F362" s="10"/>
      <c r="G362" s="10"/>
      <c r="H362" s="10"/>
      <c r="I362" s="10"/>
      <c r="J362" s="10"/>
      <c r="K362" s="10"/>
      <c r="L362" s="10"/>
      <c r="M362" s="10"/>
      <c r="N362" s="10"/>
      <c r="O362" s="10"/>
      <c r="P362" s="10"/>
      <c r="Q362" s="64"/>
      <c r="R362" s="10"/>
      <c r="S362" s="10"/>
      <c r="T362" s="10"/>
      <c r="U362" s="10"/>
      <c r="V362" s="10"/>
      <c r="W362" s="10"/>
      <c r="X362" s="10"/>
      <c r="Y362" s="10"/>
      <c r="Z362" s="10"/>
    </row>
    <row r="363" spans="1:26">
      <c r="A363" s="10"/>
      <c r="B363" s="10"/>
      <c r="C363" s="10"/>
      <c r="D363" s="10"/>
      <c r="E363" s="10"/>
      <c r="F363" s="10"/>
      <c r="G363" s="10"/>
      <c r="H363" s="10"/>
      <c r="I363" s="10"/>
      <c r="J363" s="10"/>
      <c r="K363" s="10"/>
      <c r="L363" s="10"/>
      <c r="M363" s="10"/>
      <c r="N363" s="10"/>
      <c r="O363" s="10"/>
      <c r="P363" s="10"/>
      <c r="Q363" s="64"/>
      <c r="R363" s="10"/>
      <c r="S363" s="10"/>
      <c r="T363" s="10"/>
      <c r="U363" s="10"/>
      <c r="V363" s="10"/>
      <c r="W363" s="10"/>
      <c r="X363" s="10"/>
      <c r="Y363" s="10"/>
      <c r="Z363" s="10"/>
    </row>
    <row r="364" spans="1:26">
      <c r="A364" s="10"/>
      <c r="B364" s="10"/>
      <c r="C364" s="10"/>
      <c r="D364" s="10"/>
      <c r="E364" s="10"/>
      <c r="F364" s="10"/>
      <c r="G364" s="10"/>
      <c r="H364" s="10"/>
      <c r="I364" s="10"/>
      <c r="J364" s="10"/>
      <c r="K364" s="10"/>
      <c r="L364" s="10"/>
      <c r="M364" s="10"/>
      <c r="N364" s="10"/>
      <c r="O364" s="10"/>
      <c r="P364" s="10"/>
      <c r="Q364" s="64"/>
      <c r="R364" s="10"/>
      <c r="S364" s="10"/>
      <c r="T364" s="10"/>
      <c r="U364" s="10"/>
      <c r="V364" s="10"/>
      <c r="W364" s="10"/>
      <c r="X364" s="10"/>
      <c r="Y364" s="10"/>
      <c r="Z364" s="10"/>
    </row>
    <row r="365" spans="1:26">
      <c r="A365" s="10"/>
      <c r="B365" s="10"/>
      <c r="C365" s="10"/>
      <c r="D365" s="10"/>
      <c r="E365" s="10"/>
      <c r="F365" s="10"/>
      <c r="G365" s="10"/>
      <c r="H365" s="10"/>
      <c r="I365" s="10"/>
      <c r="J365" s="10"/>
      <c r="K365" s="10"/>
      <c r="L365" s="10"/>
      <c r="M365" s="10"/>
      <c r="N365" s="10"/>
      <c r="O365" s="10"/>
      <c r="P365" s="10"/>
      <c r="Q365" s="64"/>
      <c r="R365" s="10"/>
      <c r="S365" s="10"/>
      <c r="T365" s="10"/>
      <c r="U365" s="10"/>
      <c r="V365" s="10"/>
      <c r="W365" s="10"/>
      <c r="X365" s="10"/>
      <c r="Y365" s="10"/>
      <c r="Z365" s="10"/>
    </row>
    <row r="366" spans="1:26">
      <c r="A366" s="10"/>
      <c r="B366" s="10"/>
      <c r="C366" s="10"/>
      <c r="D366" s="10"/>
      <c r="E366" s="10"/>
      <c r="F366" s="10"/>
      <c r="G366" s="10"/>
      <c r="H366" s="10"/>
      <c r="I366" s="10"/>
      <c r="J366" s="10"/>
      <c r="K366" s="10"/>
      <c r="L366" s="10"/>
      <c r="M366" s="10"/>
      <c r="N366" s="10"/>
      <c r="O366" s="10"/>
      <c r="P366" s="10"/>
      <c r="Q366" s="64"/>
      <c r="R366" s="10"/>
      <c r="S366" s="10"/>
      <c r="T366" s="10"/>
      <c r="U366" s="10"/>
      <c r="V366" s="10"/>
      <c r="W366" s="10"/>
      <c r="X366" s="10"/>
      <c r="Y366" s="10"/>
      <c r="Z366" s="10"/>
    </row>
    <row r="367" spans="1:26">
      <c r="A367" s="10"/>
      <c r="B367" s="10"/>
      <c r="C367" s="10"/>
      <c r="D367" s="10"/>
      <c r="E367" s="10"/>
      <c r="F367" s="10"/>
      <c r="G367" s="10"/>
      <c r="H367" s="10"/>
      <c r="I367" s="10"/>
      <c r="J367" s="10"/>
      <c r="K367" s="10"/>
      <c r="L367" s="10"/>
      <c r="M367" s="10"/>
      <c r="N367" s="10"/>
      <c r="O367" s="10"/>
      <c r="P367" s="10"/>
      <c r="Q367" s="64"/>
      <c r="R367" s="10"/>
      <c r="S367" s="10"/>
      <c r="T367" s="10"/>
      <c r="U367" s="10"/>
      <c r="V367" s="10"/>
      <c r="W367" s="10"/>
      <c r="X367" s="10"/>
      <c r="Y367" s="10"/>
      <c r="Z367" s="10"/>
    </row>
    <row r="368" spans="1:26">
      <c r="A368" s="10"/>
      <c r="B368" s="10"/>
      <c r="C368" s="10"/>
      <c r="D368" s="10"/>
      <c r="E368" s="10"/>
      <c r="F368" s="10"/>
      <c r="G368" s="10"/>
      <c r="H368" s="10"/>
      <c r="I368" s="10"/>
      <c r="J368" s="10"/>
      <c r="K368" s="10"/>
      <c r="L368" s="10"/>
      <c r="M368" s="10"/>
      <c r="N368" s="10"/>
      <c r="O368" s="10"/>
      <c r="P368" s="10"/>
      <c r="Q368" s="64"/>
      <c r="R368" s="10"/>
      <c r="S368" s="10"/>
      <c r="T368" s="10"/>
      <c r="U368" s="10"/>
      <c r="V368" s="10"/>
      <c r="W368" s="10"/>
      <c r="X368" s="10"/>
      <c r="Y368" s="10"/>
      <c r="Z368" s="10"/>
    </row>
    <row r="369" spans="1:26">
      <c r="A369" s="10"/>
      <c r="B369" s="10"/>
      <c r="C369" s="10"/>
      <c r="D369" s="10"/>
      <c r="E369" s="10"/>
      <c r="F369" s="10"/>
      <c r="G369" s="10"/>
      <c r="H369" s="10"/>
      <c r="I369" s="10"/>
      <c r="J369" s="10"/>
      <c r="K369" s="10"/>
      <c r="L369" s="10"/>
      <c r="M369" s="10"/>
      <c r="N369" s="10"/>
      <c r="O369" s="10"/>
      <c r="P369" s="10"/>
      <c r="Q369" s="64"/>
      <c r="R369" s="10"/>
      <c r="S369" s="10"/>
      <c r="T369" s="10"/>
      <c r="U369" s="10"/>
      <c r="V369" s="10"/>
      <c r="W369" s="10"/>
      <c r="X369" s="10"/>
      <c r="Y369" s="10"/>
      <c r="Z369" s="10"/>
    </row>
    <row r="370" spans="1:26">
      <c r="A370" s="10"/>
      <c r="B370" s="10"/>
      <c r="C370" s="10"/>
      <c r="D370" s="10"/>
      <c r="E370" s="10"/>
      <c r="F370" s="10"/>
      <c r="G370" s="10"/>
      <c r="H370" s="10"/>
      <c r="I370" s="10"/>
      <c r="J370" s="10"/>
      <c r="K370" s="10"/>
      <c r="L370" s="10"/>
      <c r="M370" s="10"/>
      <c r="N370" s="10"/>
      <c r="O370" s="10"/>
      <c r="P370" s="10"/>
      <c r="Q370" s="64"/>
      <c r="R370" s="10"/>
      <c r="S370" s="10"/>
      <c r="T370" s="10"/>
      <c r="U370" s="10"/>
      <c r="V370" s="10"/>
      <c r="W370" s="10"/>
      <c r="X370" s="10"/>
      <c r="Y370" s="10"/>
      <c r="Z370" s="10"/>
    </row>
    <row r="371" spans="1:26">
      <c r="A371" s="10"/>
      <c r="B371" s="10"/>
      <c r="C371" s="10"/>
      <c r="D371" s="10"/>
      <c r="E371" s="10"/>
      <c r="F371" s="10"/>
      <c r="G371" s="10"/>
      <c r="H371" s="10"/>
      <c r="I371" s="10"/>
      <c r="J371" s="10"/>
      <c r="K371" s="10"/>
      <c r="L371" s="10"/>
      <c r="M371" s="10"/>
      <c r="N371" s="10"/>
      <c r="O371" s="10"/>
      <c r="P371" s="10"/>
      <c r="Q371" s="64"/>
      <c r="R371" s="10"/>
      <c r="S371" s="10"/>
      <c r="T371" s="10"/>
      <c r="U371" s="10"/>
      <c r="V371" s="10"/>
      <c r="W371" s="10"/>
      <c r="X371" s="10"/>
      <c r="Y371" s="10"/>
      <c r="Z371" s="10"/>
    </row>
    <row r="372" spans="1:26">
      <c r="A372" s="10"/>
      <c r="B372" s="10"/>
      <c r="C372" s="10"/>
      <c r="D372" s="10"/>
      <c r="E372" s="10"/>
      <c r="F372" s="10"/>
      <c r="G372" s="10"/>
      <c r="H372" s="10"/>
      <c r="I372" s="10"/>
      <c r="J372" s="10"/>
      <c r="K372" s="10"/>
      <c r="L372" s="10"/>
      <c r="M372" s="10"/>
      <c r="N372" s="10"/>
      <c r="O372" s="10"/>
      <c r="P372" s="10"/>
      <c r="Q372" s="64"/>
      <c r="R372" s="10"/>
      <c r="S372" s="10"/>
      <c r="T372" s="10"/>
      <c r="U372" s="10"/>
      <c r="V372" s="10"/>
      <c r="W372" s="10"/>
      <c r="X372" s="10"/>
      <c r="Y372" s="10"/>
      <c r="Z372" s="10"/>
    </row>
    <row r="373" spans="1:26">
      <c r="A373" s="10"/>
      <c r="B373" s="10"/>
      <c r="C373" s="10"/>
      <c r="D373" s="10"/>
      <c r="E373" s="10"/>
      <c r="F373" s="10"/>
      <c r="G373" s="10"/>
      <c r="H373" s="10"/>
      <c r="I373" s="10"/>
      <c r="J373" s="10"/>
      <c r="K373" s="10"/>
      <c r="L373" s="10"/>
      <c r="M373" s="10"/>
      <c r="N373" s="10"/>
      <c r="O373" s="10"/>
      <c r="P373" s="10"/>
      <c r="Q373" s="64"/>
      <c r="R373" s="10"/>
      <c r="S373" s="10"/>
      <c r="T373" s="10"/>
      <c r="U373" s="10"/>
      <c r="V373" s="10"/>
      <c r="W373" s="10"/>
      <c r="X373" s="10"/>
      <c r="Y373" s="10"/>
      <c r="Z373" s="10"/>
    </row>
    <row r="374" spans="1:26">
      <c r="A374" s="10"/>
      <c r="B374" s="10"/>
      <c r="C374" s="10"/>
      <c r="D374" s="10"/>
      <c r="E374" s="10"/>
      <c r="F374" s="10"/>
      <c r="G374" s="10"/>
      <c r="H374" s="10"/>
      <c r="I374" s="10"/>
      <c r="J374" s="10"/>
      <c r="K374" s="10"/>
      <c r="L374" s="10"/>
      <c r="M374" s="10"/>
      <c r="N374" s="10"/>
      <c r="O374" s="10"/>
      <c r="P374" s="10"/>
      <c r="Q374" s="64"/>
      <c r="R374" s="10"/>
      <c r="S374" s="10"/>
      <c r="T374" s="10"/>
      <c r="U374" s="10"/>
      <c r="V374" s="10"/>
      <c r="W374" s="10"/>
      <c r="X374" s="10"/>
      <c r="Y374" s="10"/>
      <c r="Z374" s="10"/>
    </row>
    <row r="375" spans="1:26">
      <c r="A375" s="10"/>
      <c r="B375" s="10"/>
      <c r="C375" s="10"/>
      <c r="D375" s="10"/>
      <c r="E375" s="10"/>
      <c r="F375" s="10"/>
      <c r="G375" s="10"/>
      <c r="H375" s="10"/>
      <c r="I375" s="10"/>
      <c r="J375" s="10"/>
      <c r="K375" s="10"/>
      <c r="L375" s="10"/>
      <c r="M375" s="10"/>
      <c r="N375" s="10"/>
      <c r="O375" s="10"/>
      <c r="P375" s="10"/>
      <c r="Q375" s="64"/>
      <c r="R375" s="10"/>
      <c r="S375" s="10"/>
      <c r="T375" s="10"/>
      <c r="U375" s="10"/>
      <c r="V375" s="10"/>
      <c r="W375" s="10"/>
      <c r="X375" s="10"/>
      <c r="Y375" s="10"/>
      <c r="Z375" s="10"/>
    </row>
    <row r="376" spans="1:26">
      <c r="A376" s="10"/>
      <c r="B376" s="10"/>
      <c r="C376" s="10"/>
      <c r="D376" s="10"/>
      <c r="E376" s="10"/>
      <c r="F376" s="10"/>
      <c r="G376" s="10"/>
      <c r="H376" s="10"/>
      <c r="I376" s="10"/>
      <c r="J376" s="10"/>
      <c r="K376" s="10"/>
      <c r="L376" s="10"/>
      <c r="M376" s="10"/>
      <c r="N376" s="10"/>
      <c r="O376" s="10"/>
      <c r="P376" s="10"/>
      <c r="Q376" s="64"/>
      <c r="R376" s="10"/>
      <c r="S376" s="10"/>
      <c r="T376" s="10"/>
      <c r="U376" s="10"/>
      <c r="V376" s="10"/>
      <c r="W376" s="10"/>
      <c r="X376" s="10"/>
      <c r="Y376" s="10"/>
      <c r="Z376" s="10"/>
    </row>
    <row r="377" spans="1:26">
      <c r="A377" s="10"/>
      <c r="B377" s="10"/>
      <c r="C377" s="10"/>
      <c r="D377" s="10"/>
      <c r="E377" s="10"/>
      <c r="F377" s="10"/>
      <c r="G377" s="10"/>
      <c r="H377" s="10"/>
      <c r="I377" s="10"/>
      <c r="J377" s="10"/>
      <c r="K377" s="10"/>
      <c r="L377" s="10"/>
      <c r="M377" s="10"/>
      <c r="N377" s="10"/>
      <c r="O377" s="10"/>
      <c r="P377" s="10"/>
      <c r="Q377" s="64"/>
      <c r="R377" s="10"/>
      <c r="S377" s="10"/>
      <c r="T377" s="10"/>
      <c r="U377" s="10"/>
      <c r="V377" s="10"/>
      <c r="W377" s="10"/>
      <c r="X377" s="10"/>
      <c r="Y377" s="10"/>
      <c r="Z377" s="10"/>
    </row>
    <row r="378" spans="1:26">
      <c r="A378" s="10"/>
      <c r="B378" s="10"/>
      <c r="C378" s="10"/>
      <c r="D378" s="10"/>
      <c r="E378" s="10"/>
      <c r="F378" s="10"/>
      <c r="G378" s="10"/>
      <c r="H378" s="10"/>
      <c r="I378" s="10"/>
      <c r="J378" s="10"/>
      <c r="K378" s="10"/>
      <c r="L378" s="10"/>
      <c r="M378" s="10"/>
      <c r="N378" s="10"/>
      <c r="O378" s="10"/>
      <c r="P378" s="10"/>
      <c r="Q378" s="64"/>
      <c r="R378" s="10"/>
      <c r="S378" s="10"/>
      <c r="T378" s="10"/>
      <c r="U378" s="10"/>
      <c r="V378" s="10"/>
      <c r="W378" s="10"/>
      <c r="X378" s="10"/>
      <c r="Y378" s="10"/>
      <c r="Z378" s="10"/>
    </row>
    <row r="379" spans="1:26">
      <c r="A379" s="10"/>
      <c r="B379" s="10"/>
      <c r="C379" s="10"/>
      <c r="D379" s="10"/>
      <c r="E379" s="10"/>
      <c r="F379" s="10"/>
      <c r="G379" s="10"/>
      <c r="H379" s="10"/>
      <c r="I379" s="10"/>
      <c r="J379" s="10"/>
      <c r="K379" s="10"/>
      <c r="L379" s="10"/>
      <c r="M379" s="10"/>
      <c r="N379" s="10"/>
      <c r="O379" s="10"/>
      <c r="P379" s="10"/>
      <c r="Q379" s="64"/>
      <c r="R379" s="10"/>
      <c r="S379" s="10"/>
      <c r="T379" s="10"/>
      <c r="U379" s="10"/>
      <c r="V379" s="10"/>
      <c r="W379" s="10"/>
      <c r="X379" s="10"/>
      <c r="Y379" s="10"/>
      <c r="Z379" s="10"/>
    </row>
    <row r="380" spans="1:26">
      <c r="A380" s="10"/>
      <c r="B380" s="10"/>
      <c r="C380" s="10"/>
      <c r="D380" s="10"/>
      <c r="E380" s="10"/>
      <c r="F380" s="10"/>
      <c r="G380" s="10"/>
      <c r="H380" s="10"/>
      <c r="I380" s="10"/>
      <c r="J380" s="10"/>
      <c r="K380" s="10"/>
      <c r="L380" s="10"/>
      <c r="M380" s="10"/>
      <c r="N380" s="10"/>
      <c r="O380" s="10"/>
      <c r="P380" s="10"/>
      <c r="Q380" s="64"/>
      <c r="R380" s="10"/>
      <c r="S380" s="10"/>
      <c r="T380" s="10"/>
      <c r="U380" s="10"/>
      <c r="V380" s="10"/>
      <c r="W380" s="10"/>
      <c r="X380" s="10"/>
      <c r="Y380" s="10"/>
      <c r="Z380" s="10"/>
    </row>
    <row r="381" spans="1:26">
      <c r="A381" s="10"/>
      <c r="B381" s="10"/>
      <c r="C381" s="10"/>
      <c r="D381" s="10"/>
      <c r="E381" s="10"/>
      <c r="F381" s="10"/>
      <c r="G381" s="10"/>
      <c r="H381" s="10"/>
      <c r="I381" s="10"/>
      <c r="J381" s="10"/>
      <c r="K381" s="10"/>
      <c r="L381" s="10"/>
      <c r="M381" s="10"/>
      <c r="N381" s="10"/>
      <c r="O381" s="10"/>
      <c r="P381" s="10"/>
      <c r="Q381" s="64"/>
      <c r="R381" s="10"/>
      <c r="S381" s="10"/>
      <c r="T381" s="10"/>
      <c r="U381" s="10"/>
      <c r="V381" s="10"/>
      <c r="W381" s="10"/>
      <c r="X381" s="10"/>
      <c r="Y381" s="10"/>
      <c r="Z381" s="10"/>
    </row>
    <row r="382" spans="1:26">
      <c r="A382" s="10"/>
      <c r="B382" s="10"/>
      <c r="C382" s="10"/>
      <c r="D382" s="10"/>
      <c r="E382" s="10"/>
      <c r="F382" s="10"/>
      <c r="G382" s="10"/>
      <c r="H382" s="10"/>
      <c r="I382" s="10"/>
      <c r="J382" s="10"/>
      <c r="K382" s="10"/>
      <c r="L382" s="10"/>
      <c r="M382" s="10"/>
      <c r="N382" s="10"/>
      <c r="O382" s="10"/>
      <c r="P382" s="10"/>
      <c r="Q382" s="64"/>
      <c r="R382" s="10"/>
      <c r="S382" s="10"/>
      <c r="T382" s="10"/>
      <c r="U382" s="10"/>
      <c r="V382" s="10"/>
      <c r="W382" s="10"/>
      <c r="X382" s="10"/>
      <c r="Y382" s="10"/>
      <c r="Z382" s="10"/>
    </row>
    <row r="383" spans="1:26">
      <c r="A383" s="10"/>
      <c r="B383" s="10"/>
      <c r="C383" s="10"/>
      <c r="D383" s="10"/>
      <c r="E383" s="10"/>
      <c r="F383" s="10"/>
      <c r="G383" s="10"/>
      <c r="H383" s="10"/>
      <c r="I383" s="10"/>
      <c r="J383" s="10"/>
      <c r="K383" s="10"/>
      <c r="L383" s="10"/>
      <c r="M383" s="10"/>
      <c r="N383" s="10"/>
      <c r="O383" s="10"/>
      <c r="P383" s="10"/>
      <c r="Q383" s="64"/>
      <c r="R383" s="10"/>
      <c r="S383" s="10"/>
      <c r="T383" s="10"/>
      <c r="U383" s="10"/>
      <c r="V383" s="10"/>
      <c r="W383" s="10"/>
      <c r="X383" s="10"/>
      <c r="Y383" s="10"/>
      <c r="Z383" s="10"/>
    </row>
    <row r="384" spans="1:26">
      <c r="A384" s="10"/>
      <c r="B384" s="10"/>
      <c r="C384" s="10"/>
      <c r="D384" s="10"/>
      <c r="E384" s="10"/>
      <c r="F384" s="10"/>
      <c r="G384" s="10"/>
      <c r="H384" s="10"/>
      <c r="I384" s="10"/>
      <c r="J384" s="10"/>
      <c r="K384" s="10"/>
      <c r="L384" s="10"/>
      <c r="M384" s="10"/>
      <c r="N384" s="10"/>
      <c r="O384" s="10"/>
      <c r="P384" s="10"/>
      <c r="Q384" s="64"/>
      <c r="R384" s="10"/>
      <c r="S384" s="10"/>
      <c r="T384" s="10"/>
      <c r="U384" s="10"/>
      <c r="V384" s="10"/>
      <c r="W384" s="10"/>
      <c r="X384" s="10"/>
      <c r="Y384" s="10"/>
      <c r="Z384" s="10"/>
    </row>
    <row r="385" spans="1:26">
      <c r="A385" s="10"/>
      <c r="B385" s="10"/>
      <c r="C385" s="10"/>
      <c r="D385" s="10"/>
      <c r="E385" s="10"/>
      <c r="F385" s="10"/>
      <c r="G385" s="10"/>
      <c r="H385" s="10"/>
      <c r="I385" s="10"/>
      <c r="J385" s="10"/>
      <c r="K385" s="10"/>
      <c r="L385" s="10"/>
      <c r="M385" s="10"/>
      <c r="N385" s="10"/>
      <c r="O385" s="10"/>
      <c r="P385" s="10"/>
      <c r="Q385" s="64"/>
      <c r="R385" s="10"/>
      <c r="S385" s="10"/>
      <c r="T385" s="10"/>
      <c r="U385" s="10"/>
      <c r="V385" s="10"/>
      <c r="W385" s="10"/>
      <c r="X385" s="10"/>
      <c r="Y385" s="10"/>
      <c r="Z385" s="10"/>
    </row>
    <row r="386" spans="1:26">
      <c r="A386" s="10"/>
      <c r="B386" s="10"/>
      <c r="C386" s="10"/>
      <c r="D386" s="10"/>
      <c r="E386" s="10"/>
      <c r="F386" s="10"/>
      <c r="G386" s="10"/>
      <c r="H386" s="10"/>
      <c r="I386" s="10"/>
      <c r="J386" s="10"/>
      <c r="K386" s="10"/>
      <c r="L386" s="10"/>
      <c r="M386" s="10"/>
      <c r="N386" s="10"/>
      <c r="O386" s="10"/>
      <c r="P386" s="10"/>
      <c r="Q386" s="64"/>
      <c r="R386" s="10"/>
      <c r="S386" s="10"/>
      <c r="T386" s="10"/>
      <c r="U386" s="10"/>
      <c r="V386" s="10"/>
      <c r="W386" s="10"/>
      <c r="X386" s="10"/>
      <c r="Y386" s="10"/>
      <c r="Z386" s="10"/>
    </row>
    <row r="387" spans="1:26">
      <c r="A387" s="10"/>
      <c r="B387" s="10"/>
      <c r="C387" s="10"/>
      <c r="D387" s="10"/>
      <c r="E387" s="10"/>
      <c r="F387" s="10"/>
      <c r="G387" s="10"/>
      <c r="H387" s="10"/>
      <c r="I387" s="10"/>
      <c r="J387" s="10"/>
      <c r="K387" s="10"/>
      <c r="L387" s="10"/>
      <c r="M387" s="10"/>
      <c r="N387" s="10"/>
      <c r="O387" s="10"/>
      <c r="P387" s="10"/>
      <c r="Q387" s="64"/>
      <c r="R387" s="10"/>
      <c r="S387" s="10"/>
      <c r="T387" s="10"/>
      <c r="U387" s="10"/>
      <c r="V387" s="10"/>
      <c r="W387" s="10"/>
      <c r="X387" s="10"/>
      <c r="Y387" s="10"/>
      <c r="Z387" s="10"/>
    </row>
    <row r="388" spans="1:26">
      <c r="A388" s="10"/>
      <c r="B388" s="10"/>
      <c r="C388" s="10"/>
      <c r="D388" s="10"/>
      <c r="E388" s="10"/>
      <c r="F388" s="10"/>
      <c r="G388" s="10"/>
      <c r="H388" s="10"/>
      <c r="I388" s="10"/>
      <c r="J388" s="10"/>
      <c r="K388" s="10"/>
      <c r="L388" s="10"/>
      <c r="M388" s="10"/>
      <c r="N388" s="10"/>
      <c r="O388" s="10"/>
      <c r="P388" s="10"/>
      <c r="Q388" s="64"/>
      <c r="R388" s="10"/>
      <c r="S388" s="10"/>
      <c r="T388" s="10"/>
      <c r="U388" s="10"/>
      <c r="V388" s="10"/>
      <c r="W388" s="10"/>
      <c r="X388" s="10"/>
      <c r="Y388" s="10"/>
      <c r="Z388" s="10"/>
    </row>
    <row r="389" spans="1:26">
      <c r="A389" s="10"/>
      <c r="B389" s="10"/>
      <c r="C389" s="10"/>
      <c r="D389" s="10"/>
      <c r="E389" s="10"/>
      <c r="F389" s="10"/>
      <c r="G389" s="10"/>
      <c r="H389" s="10"/>
      <c r="I389" s="10"/>
      <c r="J389" s="10"/>
      <c r="K389" s="10"/>
      <c r="L389" s="10"/>
      <c r="M389" s="10"/>
      <c r="N389" s="10"/>
      <c r="O389" s="10"/>
      <c r="P389" s="10"/>
      <c r="Q389" s="64"/>
      <c r="R389" s="10"/>
      <c r="S389" s="10"/>
      <c r="T389" s="10"/>
      <c r="U389" s="10"/>
      <c r="V389" s="10"/>
      <c r="W389" s="10"/>
      <c r="X389" s="10"/>
      <c r="Y389" s="10"/>
      <c r="Z389" s="10"/>
    </row>
    <row r="390" spans="1:26">
      <c r="A390" s="10"/>
      <c r="B390" s="10"/>
      <c r="C390" s="10"/>
      <c r="D390" s="10"/>
      <c r="E390" s="10"/>
      <c r="F390" s="10"/>
      <c r="G390" s="10"/>
      <c r="H390" s="10"/>
      <c r="I390" s="10"/>
      <c r="J390" s="10"/>
      <c r="K390" s="10"/>
      <c r="L390" s="10"/>
      <c r="M390" s="10"/>
      <c r="N390" s="10"/>
      <c r="O390" s="10"/>
      <c r="P390" s="10"/>
      <c r="Q390" s="64"/>
      <c r="R390" s="10"/>
      <c r="S390" s="10"/>
      <c r="T390" s="10"/>
      <c r="U390" s="10"/>
      <c r="V390" s="10"/>
      <c r="W390" s="10"/>
      <c r="X390" s="10"/>
      <c r="Y390" s="10"/>
      <c r="Z390" s="10"/>
    </row>
    <row r="391" spans="1:26">
      <c r="A391" s="10"/>
      <c r="B391" s="10"/>
      <c r="C391" s="10"/>
      <c r="D391" s="10"/>
      <c r="E391" s="10"/>
      <c r="F391" s="10"/>
      <c r="G391" s="10"/>
      <c r="H391" s="10"/>
      <c r="I391" s="10"/>
      <c r="J391" s="10"/>
      <c r="K391" s="10"/>
      <c r="L391" s="10"/>
      <c r="M391" s="10"/>
      <c r="N391" s="10"/>
      <c r="O391" s="10"/>
      <c r="P391" s="10"/>
      <c r="Q391" s="64"/>
      <c r="R391" s="10"/>
      <c r="S391" s="10"/>
      <c r="T391" s="10"/>
      <c r="U391" s="10"/>
      <c r="V391" s="10"/>
      <c r="W391" s="10"/>
      <c r="X391" s="10"/>
      <c r="Y391" s="10"/>
      <c r="Z391" s="10"/>
    </row>
    <row r="392" spans="1:26">
      <c r="A392" s="10"/>
      <c r="B392" s="10"/>
      <c r="C392" s="10"/>
      <c r="D392" s="10"/>
      <c r="E392" s="10"/>
      <c r="F392" s="10"/>
      <c r="G392" s="10"/>
      <c r="H392" s="10"/>
      <c r="I392" s="10"/>
      <c r="J392" s="10"/>
      <c r="K392" s="10"/>
      <c r="L392" s="10"/>
      <c r="M392" s="10"/>
      <c r="N392" s="10"/>
      <c r="O392" s="10"/>
      <c r="P392" s="10"/>
      <c r="Q392" s="64"/>
      <c r="R392" s="10"/>
      <c r="S392" s="10"/>
      <c r="T392" s="10"/>
      <c r="U392" s="10"/>
      <c r="V392" s="10"/>
      <c r="W392" s="10"/>
      <c r="X392" s="10"/>
      <c r="Y392" s="10"/>
      <c r="Z392" s="10"/>
    </row>
  </sheetData>
  <sortState xmlns:xlrd2="http://schemas.microsoft.com/office/spreadsheetml/2017/richdata2" ref="D307:D316">
    <sortCondition ref="D307:D316"/>
  </sortState>
  <phoneticPr fontId="8" type="noConversion"/>
  <pageMargins left="0.7" right="0.7" top="0.75" bottom="0.75" header="0.3" footer="0.3"/>
  <pageSetup paperSize="9" scale="50" fitToHeight="7" orientation="landscape" r:id="rId1"/>
  <headerFooter>
    <oddHeader>&amp;LJenter&amp;CPuljeoppsett Sesongen 2016/2017_x000D_Høringsforslag - frist 22.mai for innspill&amp;RNHF Region Vest</oddHeader>
    <oddFooter>&amp;L13.mai 2016&amp;R&amp;P av &amp;N</oddFooter>
  </headerFooter>
  <rowBreaks count="6" manualBreakCount="6">
    <brk id="61" max="16383" man="1"/>
    <brk id="94" max="16383" man="1"/>
    <brk id="122" max="16383" man="1"/>
    <brk id="176" max="16383" man="1"/>
    <brk id="207" max="16383" man="1"/>
    <brk id="300" max="16383" man="1"/>
  </rowBreaks>
  <colBreaks count="1" manualBreakCount="1">
    <brk id="16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D279"/>
  <sheetViews>
    <sheetView tabSelected="1" topLeftCell="A129" zoomScale="90" zoomScaleNormal="90" workbookViewId="0">
      <selection activeCell="C167" sqref="C167"/>
    </sheetView>
  </sheetViews>
  <sheetFormatPr baseColWidth="10" defaultColWidth="11.42578125" defaultRowHeight="15"/>
  <cols>
    <col min="1" max="1" width="26.42578125" style="20" bestFit="1" customWidth="1"/>
    <col min="2" max="2" width="8.85546875" style="20" customWidth="1"/>
    <col min="3" max="3" width="35.85546875" style="20" bestFit="1" customWidth="1"/>
    <col min="4" max="4" width="18.42578125" style="20" customWidth="1"/>
    <col min="5" max="5" width="36" style="20" bestFit="1" customWidth="1"/>
    <col min="6" max="6" width="23.140625" style="20" bestFit="1" customWidth="1"/>
    <col min="7" max="7" width="26.42578125" style="20" bestFit="1" customWidth="1"/>
    <col min="8" max="9" width="20.7109375" style="20" bestFit="1" customWidth="1"/>
    <col min="10" max="10" width="21.5703125" style="20" bestFit="1" customWidth="1"/>
    <col min="11" max="11" width="18.42578125" style="20" bestFit="1" customWidth="1"/>
    <col min="12" max="12" width="18.42578125" style="20" customWidth="1"/>
    <col min="13" max="13" width="23.28515625" style="20" customWidth="1"/>
    <col min="14" max="14" width="21.85546875" style="20" customWidth="1"/>
    <col min="15" max="15" width="3.28515625" style="20" bestFit="1" customWidth="1"/>
    <col min="16" max="16" width="26" style="20" bestFit="1" customWidth="1"/>
    <col min="17" max="17" width="3.5703125" style="20" customWidth="1"/>
    <col min="18" max="18" width="17.7109375" style="20" bestFit="1" customWidth="1"/>
    <col min="19" max="19" width="28.42578125" style="20" customWidth="1"/>
    <col min="20" max="20" width="20.5703125" style="20" bestFit="1" customWidth="1"/>
    <col min="21" max="21" width="11.42578125" style="20"/>
    <col min="22" max="22" width="19.42578125" style="20" bestFit="1" customWidth="1"/>
    <col min="23" max="23" width="11.42578125" style="20"/>
    <col min="24" max="24" width="12.42578125" style="20" bestFit="1" customWidth="1"/>
    <col min="25" max="25" width="11.42578125" style="20"/>
    <col min="26" max="26" width="21.42578125" style="20" bestFit="1" customWidth="1"/>
    <col min="27" max="27" width="11.42578125" style="20"/>
    <col min="28" max="28" width="18.7109375" style="20" bestFit="1" customWidth="1"/>
    <col min="29" max="29" width="11.42578125" style="20"/>
    <col min="30" max="30" width="18.7109375" style="20" bestFit="1" customWidth="1"/>
    <col min="31" max="16384" width="11.42578125" style="20"/>
  </cols>
  <sheetData>
    <row r="1" spans="1:30" s="122" customFormat="1" ht="21">
      <c r="A1" s="122" t="s">
        <v>368</v>
      </c>
      <c r="C1" s="123"/>
      <c r="D1" s="122">
        <v>43</v>
      </c>
      <c r="E1" s="122" t="s">
        <v>36</v>
      </c>
    </row>
    <row r="2" spans="1:30">
      <c r="A2" s="2" t="s">
        <v>233</v>
      </c>
      <c r="B2" s="10"/>
      <c r="C2" s="10"/>
      <c r="D2" s="10"/>
      <c r="E2" s="2" t="s">
        <v>234</v>
      </c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</row>
    <row r="3" spans="1:30">
      <c r="A3" s="27">
        <f>COUNTA(A6:A19)</f>
        <v>14</v>
      </c>
      <c r="B3" s="10"/>
      <c r="C3" s="182">
        <f>COUNTA(C7:C19)</f>
        <v>13</v>
      </c>
      <c r="D3" s="10"/>
      <c r="E3" s="27">
        <f>COUNTA(E5:E34)</f>
        <v>30</v>
      </c>
      <c r="F3" s="10"/>
      <c r="G3" s="27">
        <v>10</v>
      </c>
      <c r="H3" s="10"/>
      <c r="I3" s="10"/>
      <c r="J3" s="10"/>
      <c r="K3" s="10"/>
      <c r="L3" s="10"/>
      <c r="M3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</row>
    <row r="4" spans="1:30">
      <c r="A4" s="128" t="s">
        <v>369</v>
      </c>
      <c r="B4" s="10"/>
      <c r="C4" s="140" t="s">
        <v>370</v>
      </c>
      <c r="D4" s="10"/>
      <c r="E4" s="128" t="s">
        <v>369</v>
      </c>
      <c r="F4" s="10"/>
      <c r="G4" s="128" t="s">
        <v>371</v>
      </c>
      <c r="H4" s="10"/>
      <c r="I4" s="10"/>
      <c r="J4" s="10"/>
      <c r="K4" s="10"/>
      <c r="L4" s="10"/>
      <c r="M4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</row>
    <row r="5" spans="1:30">
      <c r="A5" s="178" t="s">
        <v>49</v>
      </c>
      <c r="B5" s="10"/>
      <c r="C5" s="183" t="s">
        <v>42</v>
      </c>
      <c r="D5" s="10"/>
      <c r="E5" s="178" t="s">
        <v>42</v>
      </c>
      <c r="F5" s="10"/>
      <c r="G5" s="173" t="s">
        <v>52</v>
      </c>
      <c r="H5" s="10"/>
      <c r="I5" s="10"/>
      <c r="J5" s="10"/>
      <c r="K5" s="10"/>
      <c r="L5" s="10"/>
      <c r="M5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</row>
    <row r="6" spans="1:30">
      <c r="A6" s="178" t="s">
        <v>57</v>
      </c>
      <c r="B6" s="10"/>
      <c r="C6" s="183" t="s">
        <v>46</v>
      </c>
      <c r="D6" s="10"/>
      <c r="E6" s="178" t="s">
        <v>46</v>
      </c>
      <c r="F6" s="10"/>
      <c r="G6" s="173" t="s">
        <v>67</v>
      </c>
      <c r="H6" s="10"/>
      <c r="I6" s="10"/>
      <c r="J6" s="10"/>
      <c r="K6" s="10"/>
      <c r="L6" s="10"/>
      <c r="M6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</row>
    <row r="7" spans="1:30">
      <c r="A7" s="178" t="s">
        <v>61</v>
      </c>
      <c r="B7" s="10"/>
      <c r="C7" s="183" t="s">
        <v>181</v>
      </c>
      <c r="D7" s="10"/>
      <c r="E7" s="178" t="s">
        <v>49</v>
      </c>
      <c r="F7" s="10"/>
      <c r="G7" s="173" t="s">
        <v>372</v>
      </c>
      <c r="H7" s="10"/>
      <c r="I7" s="10"/>
      <c r="J7" s="10"/>
      <c r="K7" s="10"/>
      <c r="L7" s="10"/>
      <c r="M7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</row>
    <row r="8" spans="1:30">
      <c r="A8" s="178" t="s">
        <v>131</v>
      </c>
      <c r="B8" s="10"/>
      <c r="C8" s="183" t="s">
        <v>126</v>
      </c>
      <c r="D8" s="10"/>
      <c r="E8" s="178" t="s">
        <v>181</v>
      </c>
      <c r="F8" s="10"/>
      <c r="G8" s="173" t="s">
        <v>128</v>
      </c>
      <c r="H8" s="10"/>
      <c r="I8" s="10"/>
      <c r="J8" s="10"/>
      <c r="K8" s="10"/>
      <c r="L8" s="10"/>
      <c r="M8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</row>
    <row r="9" spans="1:30">
      <c r="A9" s="178" t="s">
        <v>135</v>
      </c>
      <c r="B9" s="10"/>
      <c r="C9" s="183" t="s">
        <v>63</v>
      </c>
      <c r="D9" s="10"/>
      <c r="E9" s="178" t="s">
        <v>57</v>
      </c>
      <c r="F9" s="10"/>
      <c r="G9" s="173" t="s">
        <v>12</v>
      </c>
      <c r="H9" s="10"/>
      <c r="I9" s="10"/>
      <c r="J9" s="10"/>
      <c r="K9" s="10"/>
      <c r="L9" s="10"/>
      <c r="M9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</row>
    <row r="10" spans="1:30">
      <c r="A10" s="178" t="s">
        <v>180</v>
      </c>
      <c r="B10" s="10"/>
      <c r="C10" s="183" t="s">
        <v>373</v>
      </c>
      <c r="D10" s="10"/>
      <c r="E10" s="178" t="s">
        <v>61</v>
      </c>
      <c r="F10" s="10"/>
      <c r="G10" s="173" t="s">
        <v>73</v>
      </c>
      <c r="H10" s="10"/>
      <c r="I10" s="10"/>
      <c r="J10" s="10"/>
      <c r="K10" s="10"/>
      <c r="L10" s="10"/>
      <c r="M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</row>
    <row r="11" spans="1:30">
      <c r="A11" s="178" t="s">
        <v>68</v>
      </c>
      <c r="B11" s="10"/>
      <c r="C11" s="183" t="s">
        <v>14</v>
      </c>
      <c r="D11" s="10"/>
      <c r="E11" s="178" t="s">
        <v>131</v>
      </c>
      <c r="F11" s="10"/>
      <c r="G11" s="173" t="s">
        <v>374</v>
      </c>
      <c r="H11" s="10"/>
      <c r="I11" s="10"/>
      <c r="J11" s="10"/>
      <c r="K11" s="10"/>
      <c r="L11" s="10"/>
      <c r="M11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</row>
    <row r="12" spans="1:30">
      <c r="A12" s="178" t="s">
        <v>146</v>
      </c>
      <c r="B12" s="10"/>
      <c r="C12" s="183" t="s">
        <v>103</v>
      </c>
      <c r="D12" s="10"/>
      <c r="E12" s="178" t="s">
        <v>135</v>
      </c>
      <c r="F12" s="10"/>
      <c r="G12" s="173" t="s">
        <v>77</v>
      </c>
      <c r="H12" s="10"/>
      <c r="I12" s="10"/>
      <c r="J12" s="10"/>
      <c r="K12" s="10"/>
      <c r="L12" s="10"/>
      <c r="M12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</row>
    <row r="13" spans="1:30">
      <c r="A13" s="178" t="s">
        <v>23</v>
      </c>
      <c r="B13" s="10"/>
      <c r="C13" s="183" t="s">
        <v>375</v>
      </c>
      <c r="D13" s="10"/>
      <c r="E13" s="178" t="s">
        <v>180</v>
      </c>
      <c r="F13" s="10"/>
      <c r="G13" s="173" t="s">
        <v>89</v>
      </c>
      <c r="H13" s="10"/>
      <c r="I13" s="10"/>
      <c r="J13" s="10"/>
      <c r="K13" s="10"/>
      <c r="L13" s="10"/>
      <c r="M13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</row>
    <row r="14" spans="1:30">
      <c r="A14" s="178" t="s">
        <v>255</v>
      </c>
      <c r="B14" s="10"/>
      <c r="C14" s="183" t="s">
        <v>96</v>
      </c>
      <c r="D14" s="10"/>
      <c r="E14" s="178" t="s">
        <v>68</v>
      </c>
      <c r="F14" s="10"/>
      <c r="G14" s="173" t="s">
        <v>97</v>
      </c>
      <c r="H14" s="10"/>
      <c r="I14" s="10"/>
      <c r="J14" s="10"/>
      <c r="K14" s="10"/>
      <c r="L14" s="10"/>
      <c r="M14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</row>
    <row r="15" spans="1:30">
      <c r="A15" s="178" t="s">
        <v>376</v>
      </c>
      <c r="B15" s="10"/>
      <c r="C15" s="183" t="s">
        <v>99</v>
      </c>
      <c r="D15" s="10"/>
      <c r="E15" s="178" t="s">
        <v>146</v>
      </c>
      <c r="F15" s="10"/>
      <c r="G15" s="167"/>
      <c r="H15" s="10"/>
      <c r="I15" s="10"/>
      <c r="J15" s="10"/>
      <c r="K15" s="10"/>
      <c r="L15" s="10"/>
      <c r="M15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</row>
    <row r="16" spans="1:30">
      <c r="A16" s="178" t="s">
        <v>19</v>
      </c>
      <c r="B16" s="32"/>
      <c r="C16" s="183" t="s">
        <v>377</v>
      </c>
      <c r="D16" s="10"/>
      <c r="E16" s="178" t="s">
        <v>23</v>
      </c>
      <c r="F16" s="10"/>
      <c r="G16" s="153" t="s">
        <v>378</v>
      </c>
      <c r="H16" s="10"/>
      <c r="I16" s="10"/>
      <c r="J16" s="10"/>
      <c r="K16" s="10"/>
      <c r="L16" s="10"/>
      <c r="M16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</row>
    <row r="17" spans="1:30">
      <c r="A17" s="178" t="s">
        <v>145</v>
      </c>
      <c r="B17" s="32"/>
      <c r="C17" s="183" t="s">
        <v>163</v>
      </c>
      <c r="D17" s="10"/>
      <c r="E17" s="178" t="s">
        <v>126</v>
      </c>
      <c r="F17" s="10"/>
      <c r="G17" s="140" t="s">
        <v>114</v>
      </c>
      <c r="H17" s="10"/>
      <c r="I17" s="10"/>
      <c r="J17" s="10"/>
      <c r="K17" s="10"/>
      <c r="L17" s="10"/>
      <c r="M17"/>
      <c r="N17" s="10"/>
      <c r="O17" s="10"/>
      <c r="P17" s="10"/>
      <c r="Q17" s="10"/>
      <c r="R17" s="23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</row>
    <row r="18" spans="1:30">
      <c r="A18" s="178" t="s">
        <v>219</v>
      </c>
      <c r="B18" s="32"/>
      <c r="C18" s="183" t="s">
        <v>223</v>
      </c>
      <c r="D18" s="10"/>
      <c r="E18" s="178" t="s">
        <v>63</v>
      </c>
      <c r="F18" s="10"/>
      <c r="G18" s="10"/>
      <c r="H18" s="10"/>
      <c r="I18" s="10"/>
      <c r="J18" s="10"/>
      <c r="K18" s="10"/>
      <c r="L18" s="10"/>
      <c r="M18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</row>
    <row r="19" spans="1:30">
      <c r="A19" s="178" t="s">
        <v>379</v>
      </c>
      <c r="B19" s="32"/>
      <c r="C19" s="183" t="s">
        <v>380</v>
      </c>
      <c r="D19" s="10"/>
      <c r="E19" s="178" t="s">
        <v>255</v>
      </c>
      <c r="F19" s="10"/>
      <c r="G19" s="10"/>
      <c r="H19" s="10"/>
      <c r="I19" s="10"/>
      <c r="J19" s="10"/>
      <c r="K19" s="10"/>
      <c r="L19" s="10"/>
      <c r="M19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</row>
    <row r="20" spans="1:30">
      <c r="A20" s="89"/>
      <c r="B20" s="32"/>
      <c r="C20" s="184"/>
      <c r="D20" s="10"/>
      <c r="E20" s="178" t="s">
        <v>376</v>
      </c>
      <c r="F20" s="10"/>
      <c r="G20" s="10"/>
      <c r="H20" s="10"/>
      <c r="I20" s="10"/>
      <c r="J20" s="10"/>
      <c r="K20" s="10"/>
      <c r="L20" s="10"/>
      <c r="M2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</row>
    <row r="21" spans="1:30">
      <c r="A21" s="128" t="str">
        <f>A3&amp;" lag - aktivitetsserie"</f>
        <v>14 lag - aktivitetsserie</v>
      </c>
      <c r="B21" s="32"/>
      <c r="C21" s="140" t="str">
        <f>C3&amp;" lag - aktivitetsserie"</f>
        <v>13 lag - aktivitetsserie</v>
      </c>
      <c r="D21" s="10"/>
      <c r="E21" s="178" t="s">
        <v>373</v>
      </c>
      <c r="F21" s="10"/>
      <c r="G21" s="10"/>
      <c r="H21" s="10"/>
      <c r="I21" s="10"/>
      <c r="J21" s="10"/>
      <c r="K21" s="10"/>
      <c r="L21" s="33"/>
      <c r="M21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</row>
    <row r="22" spans="1:30">
      <c r="A22" s="128" t="s">
        <v>114</v>
      </c>
      <c r="B22" s="32"/>
      <c r="C22" s="140" t="s">
        <v>114</v>
      </c>
      <c r="D22" s="10"/>
      <c r="E22" s="178" t="s">
        <v>19</v>
      </c>
      <c r="F22" s="10"/>
      <c r="G22" s="10"/>
      <c r="H22" s="10"/>
      <c r="I22" s="10"/>
      <c r="J22" s="10"/>
      <c r="K22" s="10"/>
      <c r="L22" s="10"/>
      <c r="M22"/>
      <c r="N22" s="10"/>
      <c r="O22" s="10"/>
      <c r="P22" s="10"/>
      <c r="Q22" s="10"/>
      <c r="R22" s="23"/>
      <c r="S22" s="23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</row>
    <row r="23" spans="1:30">
      <c r="A23" s="10"/>
      <c r="B23" s="32"/>
      <c r="C23" s="32"/>
      <c r="D23" s="32"/>
      <c r="E23" s="178" t="s">
        <v>145</v>
      </c>
      <c r="F23" s="75"/>
      <c r="G23" s="10"/>
      <c r="H23" s="10"/>
      <c r="I23" s="10"/>
      <c r="J23" s="10"/>
      <c r="K23" s="10"/>
      <c r="L23" s="10"/>
      <c r="M23"/>
      <c r="N23" s="10"/>
      <c r="O23" s="10"/>
      <c r="P23" s="10"/>
      <c r="Q23" s="10"/>
      <c r="R23" s="23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</row>
    <row r="24" spans="1:30">
      <c r="A24" s="34"/>
      <c r="B24" s="34"/>
      <c r="C24" s="10"/>
      <c r="D24" s="32"/>
      <c r="E24" s="178" t="s">
        <v>219</v>
      </c>
      <c r="F24" s="10"/>
      <c r="G24" s="10"/>
      <c r="H24" s="10"/>
      <c r="I24" s="10"/>
      <c r="J24" s="10"/>
      <c r="K24"/>
      <c r="L24" s="10"/>
      <c r="M24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</row>
    <row r="25" spans="1:30">
      <c r="A25" s="34"/>
      <c r="B25" s="34"/>
      <c r="C25" s="10"/>
      <c r="D25" s="32"/>
      <c r="E25" s="178" t="s">
        <v>379</v>
      </c>
      <c r="F25" s="10"/>
      <c r="G25" s="10"/>
      <c r="H25" s="10"/>
      <c r="I25" s="10"/>
      <c r="J25" s="10"/>
      <c r="K25"/>
      <c r="L25" s="10"/>
      <c r="M25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</row>
    <row r="26" spans="1:30">
      <c r="A26" s="10"/>
      <c r="B26" s="10"/>
      <c r="C26" s="10"/>
      <c r="D26" s="32"/>
      <c r="E26" s="178" t="s">
        <v>14</v>
      </c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</row>
    <row r="27" spans="1:30">
      <c r="A27" s="10"/>
      <c r="B27" s="10"/>
      <c r="C27" s="10"/>
      <c r="D27" s="32"/>
      <c r="E27" s="178" t="s">
        <v>103</v>
      </c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</row>
    <row r="28" spans="1:30">
      <c r="A28" s="10"/>
      <c r="B28" s="10"/>
      <c r="C28" s="10"/>
      <c r="D28" s="10"/>
      <c r="E28" s="178" t="s">
        <v>375</v>
      </c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</row>
    <row r="29" spans="1:30">
      <c r="A29" s="10"/>
      <c r="B29" s="10"/>
      <c r="C29" s="10"/>
      <c r="D29" s="10"/>
      <c r="E29" s="178" t="s">
        <v>96</v>
      </c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</row>
    <row r="30" spans="1:30">
      <c r="A30" s="10"/>
      <c r="B30" s="10"/>
      <c r="C30" s="10"/>
      <c r="D30" s="10"/>
      <c r="E30" s="178" t="s">
        <v>99</v>
      </c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</row>
    <row r="31" spans="1:30">
      <c r="A31" s="10"/>
      <c r="B31" s="10"/>
      <c r="C31" s="10"/>
      <c r="D31" s="10"/>
      <c r="E31" s="178" t="s">
        <v>377</v>
      </c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</row>
    <row r="32" spans="1:30">
      <c r="A32" s="10"/>
      <c r="B32" s="10"/>
      <c r="C32" s="10"/>
      <c r="D32" s="10"/>
      <c r="E32" s="178" t="s">
        <v>163</v>
      </c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</row>
    <row r="33" spans="1:30">
      <c r="A33" s="10"/>
      <c r="B33" s="10"/>
      <c r="C33" s="10"/>
      <c r="D33" s="10"/>
      <c r="E33" s="178" t="s">
        <v>223</v>
      </c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</row>
    <row r="34" spans="1:30">
      <c r="A34" s="10"/>
      <c r="B34" s="10"/>
      <c r="C34" s="10"/>
      <c r="D34" s="10"/>
      <c r="E34" s="178" t="s">
        <v>380</v>
      </c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</row>
    <row r="35" spans="1:30">
      <c r="A35" s="10"/>
      <c r="B35" s="10"/>
      <c r="C35" s="10"/>
      <c r="D35" s="10"/>
      <c r="E35" s="140">
        <v>30</v>
      </c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</row>
    <row r="36" spans="1:30">
      <c r="A36" s="10"/>
      <c r="B36" s="10"/>
      <c r="C36" s="10"/>
      <c r="D36" s="10"/>
      <c r="E36" s="140" t="s">
        <v>114</v>
      </c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</row>
    <row r="37" spans="1:30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</row>
    <row r="38" spans="1:30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</row>
    <row r="39" spans="1:30" s="122" customFormat="1" ht="21">
      <c r="A39" s="122" t="s">
        <v>381</v>
      </c>
      <c r="C39" s="123">
        <f>SUM(A41:N41)</f>
        <v>72</v>
      </c>
      <c r="D39" s="122" t="s">
        <v>36</v>
      </c>
    </row>
    <row r="40" spans="1:30">
      <c r="A40" s="2" t="s">
        <v>233</v>
      </c>
      <c r="B40" s="10"/>
      <c r="C40" s="10"/>
      <c r="D40" s="10"/>
      <c r="E40" s="2" t="s">
        <v>234</v>
      </c>
      <c r="F40" s="10"/>
      <c r="G40" s="10"/>
      <c r="H4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</row>
    <row r="41" spans="1:30">
      <c r="A41" s="27">
        <f>COUNTA(A43:A60)</f>
        <v>14</v>
      </c>
      <c r="B41" s="10"/>
      <c r="C41" s="27">
        <f>COUNTA(C43:C60)</f>
        <v>13</v>
      </c>
      <c r="D41" s="10"/>
      <c r="E41" s="5">
        <f>COUNTA(E43:E69)</f>
        <v>27</v>
      </c>
      <c r="F41" s="10"/>
      <c r="G41" s="27">
        <f>COUNTA(G43:G60)</f>
        <v>18</v>
      </c>
      <c r="H41" s="10"/>
      <c r="I41" s="10"/>
      <c r="J41" s="10"/>
      <c r="K41" s="10"/>
      <c r="L41" s="10"/>
      <c r="M41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</row>
    <row r="42" spans="1:30" ht="19.5" customHeight="1">
      <c r="A42" s="128" t="s">
        <v>382</v>
      </c>
      <c r="B42" s="10"/>
      <c r="C42" s="128" t="s">
        <v>383</v>
      </c>
      <c r="D42" s="10"/>
      <c r="E42" s="128" t="s">
        <v>382</v>
      </c>
      <c r="F42" s="10"/>
      <c r="G42" s="128" t="s">
        <v>384</v>
      </c>
      <c r="H42" s="10"/>
      <c r="I42" s="10"/>
      <c r="J42" s="10"/>
      <c r="K42" s="10"/>
      <c r="L42" s="10"/>
      <c r="M42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</row>
    <row r="43" spans="1:30">
      <c r="A43" s="51" t="s">
        <v>49</v>
      </c>
      <c r="B43" s="10"/>
      <c r="C43" s="51" t="s">
        <v>181</v>
      </c>
      <c r="D43" s="10"/>
      <c r="E43" s="51" t="s">
        <v>49</v>
      </c>
      <c r="F43" s="10"/>
      <c r="G43" s="173" t="s">
        <v>44</v>
      </c>
      <c r="H43" s="10"/>
      <c r="I43" s="10"/>
      <c r="J43" s="10"/>
      <c r="K43" s="10"/>
      <c r="L43" s="10"/>
      <c r="M43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</row>
    <row r="44" spans="1:30">
      <c r="A44" s="51" t="s">
        <v>33</v>
      </c>
      <c r="B44" s="10"/>
      <c r="C44" s="51" t="s">
        <v>58</v>
      </c>
      <c r="D44" s="10"/>
      <c r="E44" s="51" t="s">
        <v>181</v>
      </c>
      <c r="F44" s="10"/>
      <c r="G44" s="173" t="s">
        <v>48</v>
      </c>
      <c r="H44" s="10"/>
      <c r="I44" s="10"/>
      <c r="J44" s="10"/>
      <c r="K44" s="10"/>
      <c r="L44" s="10"/>
      <c r="M44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</row>
    <row r="45" spans="1:30">
      <c r="A45" s="51" t="s">
        <v>61</v>
      </c>
      <c r="B45" s="10"/>
      <c r="C45" s="51" t="s">
        <v>126</v>
      </c>
      <c r="D45" s="10"/>
      <c r="E45" s="51" t="s">
        <v>58</v>
      </c>
      <c r="F45" s="10"/>
      <c r="G45" s="173" t="s">
        <v>385</v>
      </c>
      <c r="H45" s="10"/>
      <c r="I45" s="10"/>
      <c r="J45" s="10"/>
      <c r="K45" s="10"/>
      <c r="L45" s="10"/>
      <c r="M45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</row>
    <row r="46" spans="1:30">
      <c r="A46" s="51" t="s">
        <v>180</v>
      </c>
      <c r="B46" s="10"/>
      <c r="C46" s="51" t="s">
        <v>22</v>
      </c>
      <c r="D46" s="10"/>
      <c r="E46" s="51" t="s">
        <v>33</v>
      </c>
      <c r="F46" s="10"/>
      <c r="G46" s="173" t="s">
        <v>56</v>
      </c>
      <c r="H46" s="10"/>
      <c r="I46" s="10"/>
      <c r="J46" s="10"/>
      <c r="K46" s="10"/>
      <c r="L46" s="10"/>
      <c r="M46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</row>
    <row r="47" spans="1:30">
      <c r="A47" s="51" t="s">
        <v>68</v>
      </c>
      <c r="B47" s="10"/>
      <c r="C47" s="51" t="s">
        <v>386</v>
      </c>
      <c r="D47" s="10"/>
      <c r="E47" s="51" t="s">
        <v>61</v>
      </c>
      <c r="F47" s="10"/>
      <c r="G47" s="173" t="s">
        <v>133</v>
      </c>
      <c r="H47" s="10"/>
      <c r="I47" s="10"/>
      <c r="J47" s="10"/>
      <c r="K47" s="10"/>
      <c r="L47" s="10"/>
      <c r="M47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</row>
    <row r="48" spans="1:30" ht="18" customHeight="1">
      <c r="A48" s="51" t="s">
        <v>337</v>
      </c>
      <c r="B48" s="10"/>
      <c r="C48" s="51" t="s">
        <v>6</v>
      </c>
      <c r="D48" s="10"/>
      <c r="E48" s="51" t="s">
        <v>180</v>
      </c>
      <c r="F48" s="10"/>
      <c r="G48" s="173" t="s">
        <v>60</v>
      </c>
      <c r="H48" s="10"/>
      <c r="I48" s="10"/>
      <c r="J48" s="10"/>
      <c r="K48" s="10"/>
      <c r="L48" s="10"/>
      <c r="M48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</row>
    <row r="49" spans="1:30">
      <c r="A49" s="51" t="s">
        <v>387</v>
      </c>
      <c r="B49" s="10"/>
      <c r="C49" s="51" t="s">
        <v>7</v>
      </c>
      <c r="D49" s="10"/>
      <c r="E49" s="51" t="s">
        <v>68</v>
      </c>
      <c r="F49" s="10"/>
      <c r="G49" s="173" t="s">
        <v>16</v>
      </c>
      <c r="H49" s="10"/>
      <c r="I49" s="10"/>
      <c r="J49" s="10"/>
      <c r="K49" s="10"/>
      <c r="L49" s="10"/>
      <c r="M49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</row>
    <row r="50" spans="1:30">
      <c r="A50" s="51" t="s">
        <v>388</v>
      </c>
      <c r="B50" s="10"/>
      <c r="C50" s="51" t="s">
        <v>92</v>
      </c>
      <c r="D50" s="10"/>
      <c r="E50" s="51" t="s">
        <v>337</v>
      </c>
      <c r="F50" s="10"/>
      <c r="G50" s="173" t="s">
        <v>12</v>
      </c>
      <c r="H50" s="10"/>
      <c r="I50" s="10"/>
      <c r="J50" s="10"/>
      <c r="K50" s="10"/>
      <c r="L50" s="10"/>
      <c r="M5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</row>
    <row r="51" spans="1:30">
      <c r="A51" s="51" t="s">
        <v>156</v>
      </c>
      <c r="B51" s="10"/>
      <c r="C51" s="51" t="s">
        <v>96</v>
      </c>
      <c r="D51" s="10"/>
      <c r="E51" s="51" t="s">
        <v>387</v>
      </c>
      <c r="F51" s="10"/>
      <c r="G51" s="173" t="s">
        <v>73</v>
      </c>
      <c r="H51" s="10"/>
      <c r="I51" s="10"/>
      <c r="J51" s="10"/>
      <c r="K51" s="10"/>
      <c r="L51" s="10"/>
      <c r="M51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</row>
    <row r="52" spans="1:30">
      <c r="A52" s="51" t="s">
        <v>192</v>
      </c>
      <c r="B52" s="10"/>
      <c r="C52" s="51" t="s">
        <v>99</v>
      </c>
      <c r="D52" s="10"/>
      <c r="E52" s="51" t="s">
        <v>126</v>
      </c>
      <c r="F52" s="10"/>
      <c r="G52" s="173" t="s">
        <v>389</v>
      </c>
      <c r="H52" s="10"/>
      <c r="I52" s="10"/>
      <c r="J52" s="10"/>
      <c r="K52" s="10"/>
      <c r="L52" s="10"/>
      <c r="M52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</row>
    <row r="53" spans="1:30">
      <c r="A53" s="51" t="s">
        <v>11</v>
      </c>
      <c r="B53" s="10"/>
      <c r="C53" s="51" t="s">
        <v>201</v>
      </c>
      <c r="D53" s="10"/>
      <c r="E53" s="51" t="s">
        <v>22</v>
      </c>
      <c r="F53" s="10"/>
      <c r="G53" s="173" t="s">
        <v>81</v>
      </c>
      <c r="H53" s="10"/>
      <c r="I53" s="10"/>
      <c r="J53" s="10"/>
      <c r="K53" s="10"/>
      <c r="L53" s="10"/>
      <c r="M53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</row>
    <row r="54" spans="1:30">
      <c r="A54" s="51" t="s">
        <v>203</v>
      </c>
      <c r="B54" s="32"/>
      <c r="C54" s="51" t="s">
        <v>104</v>
      </c>
      <c r="D54" s="10"/>
      <c r="E54" s="51" t="s">
        <v>386</v>
      </c>
      <c r="F54" s="10"/>
      <c r="G54" s="173" t="s">
        <v>87</v>
      </c>
      <c r="H54" s="10"/>
      <c r="I54" s="10"/>
      <c r="J54" s="10"/>
      <c r="K54" s="10"/>
      <c r="L54" s="10"/>
      <c r="M54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</row>
    <row r="55" spans="1:30">
      <c r="A55" s="51" t="s">
        <v>390</v>
      </c>
      <c r="B55" s="32"/>
      <c r="C55" s="51" t="s">
        <v>104</v>
      </c>
      <c r="D55" s="10"/>
      <c r="E55" s="51" t="s">
        <v>388</v>
      </c>
      <c r="F55" s="10"/>
      <c r="G55" s="173" t="s">
        <v>391</v>
      </c>
      <c r="H55" s="10"/>
      <c r="I55" s="10"/>
      <c r="J55" s="10"/>
      <c r="K55" s="10"/>
      <c r="L55" s="10"/>
      <c r="M55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</row>
    <row r="56" spans="1:30">
      <c r="A56" s="51" t="s">
        <v>170</v>
      </c>
      <c r="B56" s="32"/>
      <c r="C56" s="89"/>
      <c r="D56" s="10"/>
      <c r="E56" s="51" t="s">
        <v>6</v>
      </c>
      <c r="F56" s="10"/>
      <c r="G56" s="173" t="s">
        <v>18</v>
      </c>
      <c r="H56" s="10"/>
      <c r="I56" s="10"/>
      <c r="J56" s="10"/>
      <c r="K56" s="10"/>
      <c r="L56" s="10"/>
      <c r="M56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</row>
    <row r="57" spans="1:30">
      <c r="A57" s="89"/>
      <c r="B57" s="32"/>
      <c r="C57" s="90"/>
      <c r="D57" s="10"/>
      <c r="E57" s="51" t="s">
        <v>156</v>
      </c>
      <c r="F57" s="10"/>
      <c r="G57" s="173" t="s">
        <v>197</v>
      </c>
      <c r="H57" s="10"/>
      <c r="I57" s="10"/>
      <c r="J57" s="10"/>
      <c r="K57" s="10"/>
      <c r="L57" s="10"/>
      <c r="M57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</row>
    <row r="58" spans="1:30">
      <c r="A58" s="89"/>
      <c r="B58" s="32"/>
      <c r="C58" s="90"/>
      <c r="D58" s="10"/>
      <c r="E58" s="51" t="s">
        <v>7</v>
      </c>
      <c r="F58" s="10"/>
      <c r="G58" s="173" t="s">
        <v>97</v>
      </c>
      <c r="H58" s="10"/>
      <c r="I58" s="10"/>
      <c r="J58" s="10"/>
      <c r="K58" s="10"/>
      <c r="L58" s="10"/>
      <c r="M58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</row>
    <row r="59" spans="1:30">
      <c r="A59" s="89"/>
      <c r="B59" s="32"/>
      <c r="C59" s="1"/>
      <c r="D59" s="10"/>
      <c r="E59" s="51" t="s">
        <v>192</v>
      </c>
      <c r="F59" s="10"/>
      <c r="G59" s="173" t="s">
        <v>154</v>
      </c>
      <c r="H59" s="10"/>
      <c r="I59" s="33"/>
      <c r="J59" s="10"/>
      <c r="K59" s="10"/>
      <c r="L59" s="10"/>
      <c r="M59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</row>
    <row r="60" spans="1:30">
      <c r="A60" s="89"/>
      <c r="B60" s="32"/>
      <c r="C60" s="46"/>
      <c r="D60" s="10"/>
      <c r="E60" s="51" t="s">
        <v>11</v>
      </c>
      <c r="F60" s="10"/>
      <c r="G60" s="173" t="s">
        <v>392</v>
      </c>
      <c r="H60" s="10"/>
      <c r="I60" s="10"/>
      <c r="J60" s="10"/>
      <c r="K60" s="10"/>
      <c r="L60" s="10"/>
      <c r="M60"/>
      <c r="N60" s="10"/>
      <c r="O60" s="10"/>
      <c r="P60" s="10"/>
      <c r="Q60" s="10"/>
      <c r="R60" s="23"/>
      <c r="S60" s="23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</row>
    <row r="61" spans="1:30">
      <c r="A61" s="128" t="str">
        <f>A41&amp;" lag - aktivitetsserie"</f>
        <v>14 lag - aktivitetsserie</v>
      </c>
      <c r="B61" s="32"/>
      <c r="C61" s="128" t="s">
        <v>393</v>
      </c>
      <c r="D61" s="10"/>
      <c r="E61" s="51" t="s">
        <v>92</v>
      </c>
      <c r="F61" s="10"/>
      <c r="G61" s="132" t="s">
        <v>231</v>
      </c>
      <c r="H61" s="10"/>
      <c r="I61" s="10"/>
      <c r="J61" s="10"/>
      <c r="K61" s="10"/>
      <c r="L61" s="10"/>
      <c r="M61"/>
      <c r="N61" s="10"/>
      <c r="O61" s="10"/>
      <c r="P61" s="10"/>
      <c r="Q61" s="10"/>
      <c r="R61" s="23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</row>
    <row r="62" spans="1:30">
      <c r="A62" s="128" t="s">
        <v>114</v>
      </c>
      <c r="B62" s="32"/>
      <c r="C62" s="128" t="s">
        <v>114</v>
      </c>
      <c r="D62" s="10"/>
      <c r="E62" s="51" t="s">
        <v>96</v>
      </c>
      <c r="F62" s="10"/>
      <c r="G62" s="134" t="s">
        <v>171</v>
      </c>
      <c r="H62" s="10"/>
      <c r="I62" s="10"/>
      <c r="J62" s="10"/>
      <c r="K62"/>
      <c r="L62" s="10"/>
      <c r="M62"/>
      <c r="N62" s="10"/>
      <c r="O62" s="10"/>
      <c r="P62" s="10"/>
      <c r="Q62" s="10"/>
      <c r="R62" s="23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</row>
    <row r="63" spans="1:30">
      <c r="A63" s="32"/>
      <c r="B63" s="32"/>
      <c r="C63" s="32"/>
      <c r="D63" s="10"/>
      <c r="E63" s="51" t="s">
        <v>99</v>
      </c>
      <c r="F63" s="10"/>
      <c r="G63" s="10"/>
      <c r="H63" s="10"/>
      <c r="I63" s="10"/>
      <c r="J63" s="10"/>
      <c r="K63"/>
      <c r="L63" s="10"/>
      <c r="M63"/>
      <c r="N63" s="10"/>
      <c r="O63" s="10"/>
      <c r="P63" s="10"/>
      <c r="Q63" s="10"/>
      <c r="R63" s="23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</row>
    <row r="64" spans="1:30">
      <c r="A64" s="32"/>
      <c r="B64" s="32"/>
      <c r="C64" s="32"/>
      <c r="D64" s="10"/>
      <c r="E64" s="51" t="s">
        <v>201</v>
      </c>
      <c r="F64" s="10"/>
      <c r="G64" s="10"/>
      <c r="H64" s="10"/>
      <c r="I64" s="10"/>
      <c r="J64" s="10"/>
      <c r="K64"/>
      <c r="L64" s="10"/>
      <c r="M64"/>
      <c r="N64" s="10"/>
      <c r="O64" s="10"/>
      <c r="P64" s="10"/>
      <c r="Q64" s="10"/>
      <c r="R64" s="23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</row>
    <row r="65" spans="1:30">
      <c r="A65" s="32"/>
      <c r="B65" s="32"/>
      <c r="C65" s="10"/>
      <c r="D65" s="10"/>
      <c r="E65" s="51" t="s">
        <v>104</v>
      </c>
      <c r="F65" s="10"/>
      <c r="G65" s="10"/>
      <c r="H65"/>
      <c r="I65" s="10"/>
      <c r="J65" s="10"/>
      <c r="K65"/>
      <c r="L65" s="10"/>
      <c r="M65"/>
      <c r="N65" s="10"/>
      <c r="O65" s="10"/>
      <c r="P65" s="10"/>
      <c r="Q65" s="10"/>
      <c r="R65" s="23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</row>
    <row r="66" spans="1:30">
      <c r="A66" s="32"/>
      <c r="B66" s="32"/>
      <c r="C66" s="10"/>
      <c r="D66" s="10"/>
      <c r="E66" s="51" t="s">
        <v>104</v>
      </c>
      <c r="F66" s="10"/>
      <c r="G66" s="10"/>
      <c r="H66"/>
      <c r="I66" s="10"/>
      <c r="J66" s="10"/>
      <c r="K66"/>
      <c r="L66" s="10"/>
      <c r="M66"/>
      <c r="N66" s="10"/>
      <c r="O66" s="10"/>
      <c r="P66" s="10"/>
      <c r="Q66" s="10"/>
      <c r="R66" s="23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</row>
    <row r="67" spans="1:30">
      <c r="A67" s="32"/>
      <c r="B67" s="32"/>
      <c r="C67" s="10"/>
      <c r="D67" s="10"/>
      <c r="E67" s="51" t="s">
        <v>203</v>
      </c>
      <c r="F67" s="10"/>
      <c r="G67" s="10"/>
      <c r="H67"/>
      <c r="I67" s="10"/>
      <c r="J67" s="10"/>
      <c r="K67"/>
      <c r="L67" s="10"/>
      <c r="M67"/>
      <c r="N67" s="10"/>
      <c r="O67" s="10"/>
      <c r="P67" s="10"/>
      <c r="Q67" s="10"/>
      <c r="R67" s="23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</row>
    <row r="68" spans="1:30">
      <c r="A68" s="32"/>
      <c r="B68" s="32"/>
      <c r="C68" s="10"/>
      <c r="D68" s="10"/>
      <c r="E68" s="51" t="s">
        <v>390</v>
      </c>
      <c r="F68" s="10"/>
      <c r="G68" s="10"/>
      <c r="H68"/>
      <c r="I68" s="10"/>
      <c r="J68" s="10"/>
      <c r="K68"/>
      <c r="L68" s="10"/>
      <c r="M68"/>
      <c r="N68" s="10"/>
      <c r="O68" s="10"/>
      <c r="P68" s="10"/>
      <c r="Q68" s="10"/>
      <c r="R68" s="23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</row>
    <row r="69" spans="1:30">
      <c r="A69" s="34"/>
      <c r="B69" s="32"/>
      <c r="C69" s="10"/>
      <c r="D69" s="10"/>
      <c r="E69" s="51" t="s">
        <v>170</v>
      </c>
      <c r="F69" s="10"/>
      <c r="G69" s="10"/>
      <c r="H69"/>
      <c r="I69" s="10"/>
      <c r="J69" s="10"/>
      <c r="K69"/>
      <c r="L69" s="10"/>
      <c r="M69"/>
      <c r="N69" s="10"/>
      <c r="O69" s="10"/>
      <c r="P69" s="10"/>
      <c r="Q69" s="10"/>
      <c r="R69" s="23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</row>
    <row r="70" spans="1:30">
      <c r="A70" s="34"/>
      <c r="B70" s="32"/>
      <c r="C70" s="10"/>
      <c r="D70" s="10"/>
      <c r="E70" s="132" t="s">
        <v>394</v>
      </c>
      <c r="F70" s="10"/>
      <c r="G70" s="10"/>
      <c r="H70"/>
      <c r="I70" s="10"/>
      <c r="J70" s="10"/>
      <c r="K70"/>
      <c r="L70" s="10"/>
      <c r="M70"/>
      <c r="N70" s="10"/>
      <c r="O70" s="10"/>
      <c r="P70" s="10"/>
      <c r="Q70" s="10"/>
      <c r="R7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</row>
    <row r="71" spans="1:30">
      <c r="A71" s="10"/>
      <c r="B71" s="34"/>
      <c r="C71" s="10"/>
      <c r="D71" s="10"/>
      <c r="E71" s="134" t="s">
        <v>171</v>
      </c>
      <c r="F71" s="10"/>
      <c r="G71" s="10"/>
      <c r="H71" s="10"/>
      <c r="I71" s="10"/>
      <c r="J71" s="10"/>
      <c r="K71"/>
      <c r="L71" s="10"/>
      <c r="M71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</row>
    <row r="72" spans="1:30">
      <c r="A72" s="10"/>
      <c r="B72" s="34"/>
      <c r="C72" s="10"/>
      <c r="D72" s="10"/>
      <c r="E72" s="10"/>
      <c r="F72" s="10"/>
      <c r="G72" s="10"/>
      <c r="H72" s="10"/>
      <c r="I72" s="10"/>
      <c r="J72" s="10"/>
      <c r="K72"/>
      <c r="L72" s="10"/>
      <c r="M72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</row>
    <row r="73" spans="1:30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</row>
    <row r="74" spans="1:30">
      <c r="A74" s="10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</row>
    <row r="75" spans="1:30">
      <c r="A75" s="21"/>
      <c r="B75" s="21"/>
      <c r="C75" s="21"/>
      <c r="D75" s="12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</row>
    <row r="76" spans="1:30" s="122" customFormat="1" ht="21">
      <c r="A76" s="122" t="s">
        <v>395</v>
      </c>
      <c r="C76" s="123">
        <f>SUM(A78:N78)</f>
        <v>42</v>
      </c>
      <c r="D76" s="122" t="s">
        <v>36</v>
      </c>
    </row>
    <row r="77" spans="1:30">
      <c r="A77" s="32"/>
      <c r="B77" s="32"/>
      <c r="C77" s="10"/>
      <c r="D77" s="10"/>
      <c r="E77" s="34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</row>
    <row r="78" spans="1:30">
      <c r="A78" s="27">
        <f>COUNTA(A80:A103)</f>
        <v>21</v>
      </c>
      <c r="B78" s="10"/>
      <c r="C78" s="126">
        <f>COUNTA(C80:C95)</f>
        <v>10</v>
      </c>
      <c r="D78" s="10"/>
      <c r="E78" s="27">
        <f>COUNTA(E80:E90)</f>
        <v>11</v>
      </c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</row>
    <row r="79" spans="1:30">
      <c r="A79" s="128" t="s">
        <v>396</v>
      </c>
      <c r="B79" s="10"/>
      <c r="C79" s="135" t="s">
        <v>397</v>
      </c>
      <c r="D79" s="10"/>
      <c r="E79" s="128" t="s">
        <v>398</v>
      </c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</row>
    <row r="80" spans="1:30">
      <c r="A80" s="51" t="s">
        <v>46</v>
      </c>
      <c r="B80" s="10"/>
      <c r="C80" s="51" t="s">
        <v>42</v>
      </c>
      <c r="D80" s="10"/>
      <c r="E80" s="166" t="s">
        <v>503</v>
      </c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</row>
    <row r="81" spans="1:30">
      <c r="A81" s="51" t="s">
        <v>181</v>
      </c>
      <c r="B81" s="10"/>
      <c r="C81" s="51" t="s">
        <v>33</v>
      </c>
      <c r="D81" s="10"/>
      <c r="E81" s="173" t="s">
        <v>182</v>
      </c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</row>
    <row r="82" spans="1:30">
      <c r="A82" s="51" t="s">
        <v>180</v>
      </c>
      <c r="B82" s="10"/>
      <c r="C82" s="51" t="s">
        <v>61</v>
      </c>
      <c r="D82" s="10"/>
      <c r="E82" s="173" t="s">
        <v>280</v>
      </c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</row>
    <row r="83" spans="1:30">
      <c r="A83" s="51" t="s">
        <v>126</v>
      </c>
      <c r="B83" s="10"/>
      <c r="C83" s="51" t="s">
        <v>131</v>
      </c>
      <c r="D83" s="10"/>
      <c r="E83" s="173" t="s">
        <v>128</v>
      </c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</row>
    <row r="84" spans="1:30">
      <c r="A84" s="51" t="s">
        <v>63</v>
      </c>
      <c r="B84" s="10"/>
      <c r="C84" s="51" t="s">
        <v>399</v>
      </c>
      <c r="D84" s="10"/>
      <c r="E84" s="173" t="s">
        <v>12</v>
      </c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</row>
    <row r="85" spans="1:30">
      <c r="A85" s="51" t="s">
        <v>17</v>
      </c>
      <c r="B85" s="10"/>
      <c r="C85" s="51" t="s">
        <v>6</v>
      </c>
      <c r="D85" s="10"/>
      <c r="E85" s="173" t="s">
        <v>400</v>
      </c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</row>
    <row r="86" spans="1:30">
      <c r="A86" s="51" t="s">
        <v>255</v>
      </c>
      <c r="B86" s="10"/>
      <c r="C86" s="51" t="s">
        <v>21</v>
      </c>
      <c r="D86" s="10"/>
      <c r="E86" s="173" t="s">
        <v>77</v>
      </c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</row>
    <row r="87" spans="1:30">
      <c r="A87" s="51" t="s">
        <v>129</v>
      </c>
      <c r="B87" s="10"/>
      <c r="C87" s="51" t="s">
        <v>401</v>
      </c>
      <c r="D87" s="10"/>
      <c r="E87" s="173" t="s">
        <v>402</v>
      </c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</row>
    <row r="88" spans="1:30">
      <c r="A88" s="51" t="s">
        <v>5</v>
      </c>
      <c r="B88" s="10"/>
      <c r="C88" s="51" t="s">
        <v>403</v>
      </c>
      <c r="D88" s="10"/>
      <c r="E88" s="173" t="s">
        <v>97</v>
      </c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</row>
    <row r="89" spans="1:30">
      <c r="A89" s="51" t="s">
        <v>404</v>
      </c>
      <c r="B89" s="10"/>
      <c r="C89" s="51" t="s">
        <v>8</v>
      </c>
      <c r="D89" s="10"/>
      <c r="E89" s="173" t="s">
        <v>405</v>
      </c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</row>
    <row r="90" spans="1:30">
      <c r="A90" s="51" t="s">
        <v>134</v>
      </c>
      <c r="B90" s="10"/>
      <c r="C90" s="92"/>
      <c r="D90" s="10"/>
      <c r="E90" s="225" t="s">
        <v>157</v>
      </c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23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</row>
    <row r="91" spans="1:30">
      <c r="A91" s="51" t="s">
        <v>406</v>
      </c>
      <c r="B91" s="10"/>
      <c r="C91" s="92"/>
      <c r="D91" s="10"/>
      <c r="E91" s="132" t="s">
        <v>407</v>
      </c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</row>
    <row r="92" spans="1:30">
      <c r="A92" s="51" t="s">
        <v>151</v>
      </c>
      <c r="B92" s="10"/>
      <c r="C92" s="92"/>
      <c r="D92" s="10"/>
      <c r="E92" s="140" t="s">
        <v>408</v>
      </c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</row>
    <row r="93" spans="1:30" ht="15" customHeight="1">
      <c r="A93" s="51" t="s">
        <v>14</v>
      </c>
      <c r="B93" s="10"/>
      <c r="C93" s="93"/>
      <c r="D93" s="10"/>
      <c r="E93" s="10"/>
      <c r="F93" s="174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</row>
    <row r="94" spans="1:30" ht="15" customHeight="1">
      <c r="A94" s="51" t="s">
        <v>192</v>
      </c>
      <c r="B94" s="10"/>
      <c r="C94" s="127"/>
      <c r="D94" s="10"/>
      <c r="E94" s="10"/>
      <c r="F94" s="174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</row>
    <row r="95" spans="1:30">
      <c r="A95" s="51" t="s">
        <v>92</v>
      </c>
      <c r="B95" s="10"/>
      <c r="C95" s="171"/>
      <c r="D95" s="10"/>
      <c r="E95" s="10"/>
      <c r="F95" s="174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</row>
    <row r="96" spans="1:30">
      <c r="A96" s="51" t="s">
        <v>96</v>
      </c>
      <c r="B96" s="10"/>
      <c r="C96" s="171"/>
      <c r="D96" s="10"/>
      <c r="E96" s="10"/>
      <c r="F96" s="174"/>
      <c r="G96" s="10"/>
      <c r="H96" s="10"/>
      <c r="I96" s="10"/>
      <c r="J96" s="10"/>
      <c r="K96" s="10"/>
      <c r="L96" s="33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</row>
    <row r="97" spans="1:30">
      <c r="A97" s="51" t="s">
        <v>409</v>
      </c>
      <c r="B97" s="10"/>
      <c r="C97" s="135" t="str">
        <f>C78&amp;" lag - aktivitetsserie"</f>
        <v>10 lag - aktivitetsserie</v>
      </c>
      <c r="D97" s="10"/>
      <c r="E97" s="10"/>
      <c r="F97" s="174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</row>
    <row r="98" spans="1:30">
      <c r="A98" s="51" t="s">
        <v>201</v>
      </c>
      <c r="B98" s="10"/>
      <c r="C98" s="135" t="s">
        <v>204</v>
      </c>
      <c r="D98" s="10"/>
      <c r="E98" s="10" t="s">
        <v>502</v>
      </c>
      <c r="F98" s="10"/>
      <c r="G98" s="10"/>
      <c r="H98" s="10"/>
      <c r="I98" s="10"/>
      <c r="J98" s="10"/>
      <c r="K98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</row>
    <row r="99" spans="1:30">
      <c r="A99" s="51" t="s">
        <v>203</v>
      </c>
      <c r="B99" s="10"/>
      <c r="C99" s="10"/>
      <c r="D99" s="10"/>
      <c r="E99" s="10"/>
      <c r="F99" s="10"/>
      <c r="G99" s="10"/>
      <c r="H99" s="10"/>
      <c r="I99" s="10"/>
      <c r="J99" s="10"/>
      <c r="K99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</row>
    <row r="100" spans="1:30">
      <c r="A100" s="51" t="s">
        <v>9</v>
      </c>
      <c r="B100" s="10"/>
      <c r="C100" s="10"/>
      <c r="D100" s="10"/>
      <c r="E100" s="10"/>
      <c r="F100" s="10"/>
      <c r="G100" s="10"/>
      <c r="H100" s="10"/>
      <c r="I100" s="10"/>
      <c r="J100" s="10"/>
      <c r="K10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</row>
    <row r="101" spans="1:30">
      <c r="A101" s="51"/>
      <c r="B101" s="10"/>
      <c r="C101" s="10"/>
      <c r="D101" s="10"/>
      <c r="E101" s="10"/>
      <c r="F101" s="10"/>
      <c r="G101" s="10"/>
      <c r="H101" s="10"/>
      <c r="I101" s="10"/>
      <c r="J101" s="10"/>
      <c r="K101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</row>
    <row r="102" spans="1:30">
      <c r="A102" s="28"/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</row>
    <row r="103" spans="1:30">
      <c r="A103" s="28"/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</row>
    <row r="104" spans="1:30">
      <c r="A104" s="128" t="str">
        <f>A78&amp;" lag - aktivitetsserie"</f>
        <v>21 lag - aktivitetsserie</v>
      </c>
      <c r="B104" s="34"/>
      <c r="C104" s="34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</row>
    <row r="105" spans="1:30">
      <c r="A105" s="128" t="s">
        <v>204</v>
      </c>
      <c r="B105" s="34"/>
      <c r="C105" s="34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</row>
    <row r="106" spans="1:30">
      <c r="A106" s="10"/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</row>
    <row r="107" spans="1:30">
      <c r="A107" s="10"/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</row>
    <row r="108" spans="1:30" s="122" customFormat="1" ht="21">
      <c r="A108" s="122" t="s">
        <v>410</v>
      </c>
      <c r="C108" s="123">
        <f>A111+E111+C111</f>
        <v>41</v>
      </c>
      <c r="D108" s="122" t="s">
        <v>36</v>
      </c>
    </row>
    <row r="109" spans="1:30">
      <c r="A109" s="10"/>
      <c r="B109" s="10"/>
      <c r="C109" s="10"/>
      <c r="D109" s="10"/>
      <c r="E109" s="34"/>
      <c r="F109" s="10"/>
      <c r="G109" s="10"/>
      <c r="H109" s="10"/>
      <c r="I109" s="10"/>
      <c r="J109" s="68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</row>
    <row r="110" spans="1:30">
      <c r="A110" s="10"/>
      <c r="B110" s="27"/>
      <c r="C110" s="27"/>
      <c r="D110" s="10"/>
      <c r="E110" s="10"/>
      <c r="F110" s="10"/>
      <c r="G110" s="10"/>
      <c r="H110" s="10"/>
      <c r="I110" s="10"/>
      <c r="J110"/>
      <c r="K110" s="10"/>
      <c r="L1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</row>
    <row r="111" spans="1:30">
      <c r="A111" s="125">
        <f>COUNTA(A113:A130)</f>
        <v>17</v>
      </c>
      <c r="B111" s="2"/>
      <c r="C111" s="125">
        <f>COUNTA(C113:C126)</f>
        <v>13</v>
      </c>
      <c r="D111" s="2"/>
      <c r="E111" s="125">
        <f>COUNTA(E113:E124)</f>
        <v>11</v>
      </c>
      <c r="F111" s="10"/>
      <c r="G111" s="10"/>
      <c r="H111" s="10"/>
      <c r="I111" s="10"/>
      <c r="J111" s="10"/>
      <c r="K111" s="10"/>
      <c r="L111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</row>
    <row r="112" spans="1:30">
      <c r="A112" s="132" t="s">
        <v>411</v>
      </c>
      <c r="B112" s="10"/>
      <c r="C112" s="137" t="s">
        <v>412</v>
      </c>
      <c r="D112" s="10"/>
      <c r="E112" s="128" t="s">
        <v>413</v>
      </c>
      <c r="F112" s="10"/>
      <c r="G112" s="10"/>
      <c r="H112" s="10"/>
      <c r="I112" s="10"/>
      <c r="J112" s="10"/>
      <c r="K112" s="10"/>
      <c r="L112" s="2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</row>
    <row r="113" spans="1:30">
      <c r="A113" s="51" t="s">
        <v>46</v>
      </c>
      <c r="B113" s="10"/>
      <c r="C113" s="51" t="s">
        <v>42</v>
      </c>
      <c r="D113" s="10"/>
      <c r="E113" s="173" t="s">
        <v>56</v>
      </c>
      <c r="F113" s="10"/>
      <c r="G113" s="10"/>
      <c r="H113" s="10"/>
      <c r="I113" s="10"/>
      <c r="J113" s="10"/>
      <c r="K113" s="10"/>
      <c r="L113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</row>
    <row r="114" spans="1:30">
      <c r="A114" s="51" t="s">
        <v>181</v>
      </c>
      <c r="B114" s="10"/>
      <c r="C114" s="51" t="s">
        <v>49</v>
      </c>
      <c r="D114" s="10"/>
      <c r="E114" s="173" t="s">
        <v>60</v>
      </c>
      <c r="F114" s="10"/>
      <c r="G114" s="10"/>
      <c r="H114" s="10"/>
      <c r="I114" s="10"/>
      <c r="J114" s="10"/>
      <c r="K114" s="10"/>
      <c r="L114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</row>
    <row r="115" spans="1:30">
      <c r="A115" s="51" t="s">
        <v>414</v>
      </c>
      <c r="B115" s="10"/>
      <c r="C115" s="51" t="s">
        <v>180</v>
      </c>
      <c r="D115" s="10"/>
      <c r="E115" s="173" t="s">
        <v>182</v>
      </c>
      <c r="F115" s="10"/>
      <c r="G115" s="10"/>
      <c r="H115" s="10"/>
      <c r="I115" s="10"/>
      <c r="J115" s="10"/>
      <c r="K115" s="10"/>
      <c r="L115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</row>
    <row r="116" spans="1:30">
      <c r="A116" s="51" t="s">
        <v>33</v>
      </c>
      <c r="B116" s="10"/>
      <c r="C116" s="51" t="s">
        <v>415</v>
      </c>
      <c r="D116" s="10"/>
      <c r="E116" s="173" t="s">
        <v>16</v>
      </c>
      <c r="F116" s="10"/>
      <c r="G116" s="10"/>
      <c r="H116" s="10"/>
      <c r="I116" s="10"/>
      <c r="J116" s="10"/>
      <c r="K116" s="10"/>
      <c r="L116"/>
      <c r="M116" s="10"/>
      <c r="N116" s="10"/>
      <c r="O116" s="10"/>
      <c r="P116" s="23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</row>
    <row r="117" spans="1:30">
      <c r="A117" s="14" t="s">
        <v>470</v>
      </c>
      <c r="B117" s="10"/>
      <c r="C117" s="51" t="s">
        <v>22</v>
      </c>
      <c r="D117" s="10"/>
      <c r="E117" s="173" t="s">
        <v>12</v>
      </c>
      <c r="F117" s="10"/>
      <c r="G117" s="10"/>
      <c r="H117" s="10"/>
      <c r="I117" s="10"/>
      <c r="J117" s="10"/>
      <c r="K117" s="10"/>
      <c r="L117"/>
      <c r="M117" s="10"/>
      <c r="N117" s="10"/>
      <c r="O117" s="10"/>
      <c r="P117" s="23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</row>
    <row r="118" spans="1:30">
      <c r="A118" s="51" t="s">
        <v>126</v>
      </c>
      <c r="B118" s="10"/>
      <c r="C118" s="51" t="s">
        <v>152</v>
      </c>
      <c r="D118" s="10"/>
      <c r="E118" s="166" t="s">
        <v>416</v>
      </c>
      <c r="F118" s="10"/>
      <c r="G118" s="10"/>
      <c r="H118" s="10"/>
      <c r="I118" s="10"/>
      <c r="J118" s="10"/>
      <c r="K118" s="10"/>
      <c r="L118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</row>
    <row r="119" spans="1:30">
      <c r="A119" s="51" t="s">
        <v>63</v>
      </c>
      <c r="B119" s="10"/>
      <c r="C119" s="51" t="s">
        <v>417</v>
      </c>
      <c r="D119" s="10"/>
      <c r="E119" s="173" t="s">
        <v>81</v>
      </c>
      <c r="F119" s="10"/>
      <c r="G119" s="10"/>
      <c r="H119" s="10"/>
      <c r="I119" s="10"/>
      <c r="J119" s="10"/>
      <c r="K119" s="10"/>
      <c r="L119" s="56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</row>
    <row r="120" spans="1:30">
      <c r="A120" s="51" t="s">
        <v>17</v>
      </c>
      <c r="B120" s="10"/>
      <c r="C120" s="51" t="s">
        <v>418</v>
      </c>
      <c r="D120" s="10"/>
      <c r="E120" s="173" t="s">
        <v>87</v>
      </c>
      <c r="F120" s="10"/>
      <c r="G120" s="10"/>
      <c r="H120" s="10"/>
      <c r="I120" s="10"/>
      <c r="J120" s="10"/>
      <c r="K120" s="10"/>
      <c r="L120" s="36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</row>
    <row r="121" spans="1:30">
      <c r="A121" s="51" t="s">
        <v>419</v>
      </c>
      <c r="B121" s="10"/>
      <c r="C121" s="51" t="s">
        <v>156</v>
      </c>
      <c r="D121" s="10"/>
      <c r="E121" s="173" t="s">
        <v>18</v>
      </c>
      <c r="F121" s="10"/>
      <c r="G121" s="10"/>
      <c r="H121" s="10"/>
      <c r="I121" s="10"/>
      <c r="J121" s="10"/>
      <c r="K121" s="10"/>
      <c r="L121" s="36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</row>
    <row r="122" spans="1:30">
      <c r="A122" s="51" t="s">
        <v>19</v>
      </c>
      <c r="B122" s="10"/>
      <c r="C122" s="51" t="s">
        <v>191</v>
      </c>
      <c r="D122" s="10"/>
      <c r="E122" s="173" t="s">
        <v>97</v>
      </c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</row>
    <row r="123" spans="1:30">
      <c r="A123" s="51" t="s">
        <v>151</v>
      </c>
      <c r="B123" s="10"/>
      <c r="C123" s="51" t="s">
        <v>420</v>
      </c>
      <c r="D123" s="10"/>
      <c r="E123" s="173" t="s">
        <v>157</v>
      </c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</row>
    <row r="124" spans="1:30">
      <c r="A124" s="51" t="s">
        <v>14</v>
      </c>
      <c r="B124" s="10"/>
      <c r="C124" s="51" t="s">
        <v>421</v>
      </c>
      <c r="D124" s="10"/>
      <c r="E124" s="167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</row>
    <row r="125" spans="1:30">
      <c r="A125" s="51" t="s">
        <v>6</v>
      </c>
      <c r="B125" s="10"/>
      <c r="C125" s="51" t="s">
        <v>8</v>
      </c>
      <c r="D125" s="10"/>
      <c r="E125" s="128" t="s">
        <v>422</v>
      </c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</row>
    <row r="126" spans="1:30">
      <c r="A126" s="51" t="s">
        <v>192</v>
      </c>
      <c r="B126" s="10"/>
      <c r="C126" s="72"/>
      <c r="D126" s="10"/>
      <c r="E126" s="140" t="s">
        <v>227</v>
      </c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</row>
    <row r="127" spans="1:30">
      <c r="A127" s="51" t="s">
        <v>11</v>
      </c>
      <c r="B127" s="10"/>
      <c r="C127" s="72"/>
      <c r="D127" s="10"/>
      <c r="E127" s="10"/>
      <c r="F127" s="84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</row>
    <row r="128" spans="1:30">
      <c r="A128" s="51" t="s">
        <v>92</v>
      </c>
      <c r="B128" s="10"/>
      <c r="C128" s="74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23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</row>
    <row r="129" spans="1:30">
      <c r="A129" s="14" t="s">
        <v>471</v>
      </c>
      <c r="B129" s="10"/>
      <c r="C129" s="157" t="s">
        <v>423</v>
      </c>
      <c r="D129" s="10"/>
      <c r="E129" s="10"/>
      <c r="F129" s="10"/>
      <c r="G129" s="10"/>
      <c r="H129" s="10"/>
      <c r="I129" s="10"/>
      <c r="J129" s="10"/>
      <c r="K129" s="10"/>
      <c r="L129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</row>
    <row r="130" spans="1:30">
      <c r="A130" s="92"/>
      <c r="B130" s="10"/>
      <c r="C130" s="158" t="s">
        <v>204</v>
      </c>
      <c r="D130" s="10"/>
      <c r="E130" s="10"/>
      <c r="F130" s="10"/>
      <c r="G130" s="10"/>
      <c r="H130" s="10"/>
      <c r="I130" s="10"/>
      <c r="J130" s="10"/>
      <c r="K130" s="10"/>
      <c r="L13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</row>
    <row r="131" spans="1:30">
      <c r="A131" s="153" t="s">
        <v>424</v>
      </c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</row>
    <row r="132" spans="1:30">
      <c r="A132" s="136" t="s">
        <v>204</v>
      </c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</row>
    <row r="133" spans="1:30">
      <c r="A133" s="10"/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</row>
    <row r="134" spans="1:30">
      <c r="A134" s="10"/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</row>
    <row r="135" spans="1:30">
      <c r="A135" s="10"/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</row>
    <row r="136" spans="1:30" s="122" customFormat="1" ht="21">
      <c r="A136" s="122" t="s">
        <v>425</v>
      </c>
      <c r="C136" s="123">
        <f>A138+E138+G138</f>
        <v>28</v>
      </c>
      <c r="D136" s="122" t="s">
        <v>36</v>
      </c>
    </row>
    <row r="137" spans="1:30" ht="18.75">
      <c r="A137" s="70" t="s">
        <v>233</v>
      </c>
      <c r="B137" s="10"/>
      <c r="C137" s="70" t="s">
        <v>234</v>
      </c>
      <c r="D137" s="172"/>
      <c r="E137" s="124"/>
      <c r="F137" s="10"/>
      <c r="G137" s="70" t="s">
        <v>233</v>
      </c>
      <c r="H137" s="10"/>
      <c r="I137" s="70" t="s">
        <v>234</v>
      </c>
      <c r="J137"/>
      <c r="K137" s="70"/>
      <c r="L137" s="10"/>
      <c r="M137" s="10"/>
      <c r="N137" s="10"/>
      <c r="O137" s="10"/>
      <c r="P137" s="10"/>
      <c r="Q137" s="10"/>
      <c r="R137" s="23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</row>
    <row r="138" spans="1:30">
      <c r="A138" s="125">
        <v>15</v>
      </c>
      <c r="B138" s="10"/>
      <c r="C138" s="125">
        <v>15</v>
      </c>
      <c r="D138" s="10"/>
      <c r="E138" s="96">
        <f>COUNTA(E140:E151)</f>
        <v>7</v>
      </c>
      <c r="F138" s="10"/>
      <c r="G138" s="5">
        <f>COUNTA(G140:G148)</f>
        <v>6</v>
      </c>
      <c r="H138" s="10"/>
      <c r="I138" s="5">
        <f>COUNTA(I140:I148)</f>
        <v>6</v>
      </c>
      <c r="J138"/>
      <c r="K138" s="5"/>
      <c r="L138" s="10"/>
      <c r="M138" s="27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</row>
    <row r="139" spans="1:30">
      <c r="A139" s="128" t="s">
        <v>426</v>
      </c>
      <c r="B139" s="10"/>
      <c r="C139" s="128" t="s">
        <v>426</v>
      </c>
      <c r="D139" s="10"/>
      <c r="E139" s="156" t="s">
        <v>427</v>
      </c>
      <c r="F139" s="10"/>
      <c r="G139" s="128" t="s">
        <v>428</v>
      </c>
      <c r="H139" s="10"/>
      <c r="I139" s="128" t="s">
        <v>428</v>
      </c>
      <c r="J139" s="10"/>
      <c r="K139" s="185"/>
      <c r="L139" s="10"/>
      <c r="M139" s="185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</row>
    <row r="140" spans="1:30">
      <c r="A140" s="1" t="s">
        <v>181</v>
      </c>
      <c r="B140" s="10"/>
      <c r="C140" s="1" t="s">
        <v>181</v>
      </c>
      <c r="D140" s="10"/>
      <c r="E140" s="1" t="s">
        <v>13</v>
      </c>
      <c r="F140" s="10"/>
      <c r="G140" s="94" t="s">
        <v>44</v>
      </c>
      <c r="H140" s="10"/>
      <c r="I140" s="94" t="s">
        <v>44</v>
      </c>
      <c r="J140"/>
      <c r="K140" s="60"/>
      <c r="L140" s="10"/>
      <c r="M14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</row>
    <row r="141" spans="1:30">
      <c r="A141" s="1" t="s">
        <v>414</v>
      </c>
      <c r="B141" s="10"/>
      <c r="C141" s="1" t="s">
        <v>414</v>
      </c>
      <c r="D141" s="10"/>
      <c r="E141" s="1" t="s">
        <v>406</v>
      </c>
      <c r="F141" s="10"/>
      <c r="G141" s="94" t="s">
        <v>429</v>
      </c>
      <c r="H141" s="10"/>
      <c r="I141" s="94" t="s">
        <v>429</v>
      </c>
      <c r="J141"/>
      <c r="K141" s="60"/>
      <c r="L141" s="10"/>
      <c r="M141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</row>
    <row r="142" spans="1:30">
      <c r="A142" s="14" t="s">
        <v>470</v>
      </c>
      <c r="B142" s="10"/>
      <c r="C142" s="14" t="s">
        <v>470</v>
      </c>
      <c r="D142" s="10"/>
      <c r="E142" s="1" t="s">
        <v>19</v>
      </c>
      <c r="F142" s="10"/>
      <c r="G142" s="94" t="s">
        <v>16</v>
      </c>
      <c r="H142" s="10"/>
      <c r="I142" s="94" t="s">
        <v>16</v>
      </c>
      <c r="J142"/>
      <c r="K142" s="60"/>
      <c r="L142" s="10"/>
      <c r="M142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</row>
    <row r="143" spans="1:30">
      <c r="A143" s="1" t="s">
        <v>490</v>
      </c>
      <c r="B143" s="10"/>
      <c r="C143" s="1" t="s">
        <v>490</v>
      </c>
      <c r="D143" s="10"/>
      <c r="E143" s="1" t="s">
        <v>283</v>
      </c>
      <c r="F143" s="10"/>
      <c r="G143" s="94" t="s">
        <v>12</v>
      </c>
      <c r="H143" s="10"/>
      <c r="I143" s="94" t="s">
        <v>12</v>
      </c>
      <c r="J143"/>
      <c r="K143" s="60"/>
      <c r="L143" s="10"/>
      <c r="M143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</row>
    <row r="144" spans="1:30">
      <c r="A144" s="1" t="s">
        <v>17</v>
      </c>
      <c r="B144" s="10"/>
      <c r="C144" s="1" t="s">
        <v>17</v>
      </c>
      <c r="D144" s="10"/>
      <c r="E144" s="1" t="s">
        <v>20</v>
      </c>
      <c r="F144" s="10"/>
      <c r="G144" s="94" t="s">
        <v>73</v>
      </c>
      <c r="H144" s="10"/>
      <c r="I144" s="94" t="s">
        <v>73</v>
      </c>
      <c r="J144"/>
      <c r="K144" s="60"/>
      <c r="L144" s="10"/>
      <c r="M144" s="2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</row>
    <row r="145" spans="1:30">
      <c r="A145" s="1" t="s">
        <v>139</v>
      </c>
      <c r="B145" s="10"/>
      <c r="C145" s="1" t="s">
        <v>139</v>
      </c>
      <c r="D145" s="10"/>
      <c r="E145" s="18" t="s">
        <v>430</v>
      </c>
      <c r="F145" s="10"/>
      <c r="G145" s="94" t="s">
        <v>77</v>
      </c>
      <c r="H145" s="10"/>
      <c r="I145" s="94" t="s">
        <v>77</v>
      </c>
      <c r="J145"/>
      <c r="K145" s="60"/>
      <c r="L145" s="10"/>
      <c r="M145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</row>
    <row r="146" spans="1:30">
      <c r="A146" s="1" t="s">
        <v>134</v>
      </c>
      <c r="B146" s="10"/>
      <c r="C146" s="1" t="s">
        <v>134</v>
      </c>
      <c r="D146" s="10"/>
      <c r="E146" s="1" t="s">
        <v>491</v>
      </c>
      <c r="F146" s="10"/>
      <c r="G146" s="94"/>
      <c r="H146" s="10"/>
      <c r="I146" s="94"/>
      <c r="J146"/>
      <c r="K146" s="60"/>
      <c r="L146" s="10"/>
      <c r="M146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</row>
    <row r="147" spans="1:30">
      <c r="A147" s="1" t="s">
        <v>488</v>
      </c>
      <c r="B147" s="10"/>
      <c r="C147" s="1" t="s">
        <v>488</v>
      </c>
      <c r="D147" s="10"/>
      <c r="E147" s="1"/>
      <c r="F147" s="10"/>
      <c r="G147" s="94"/>
      <c r="H147" s="10"/>
      <c r="I147" s="94"/>
      <c r="J147"/>
      <c r="K147" s="60"/>
      <c r="L147" s="10"/>
      <c r="M147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</row>
    <row r="148" spans="1:30">
      <c r="A148" s="1" t="s">
        <v>14</v>
      </c>
      <c r="B148" s="10"/>
      <c r="C148" s="1" t="s">
        <v>14</v>
      </c>
      <c r="D148" s="10"/>
      <c r="E148" s="18"/>
      <c r="F148" s="10"/>
      <c r="G148" s="199"/>
      <c r="H148" s="10"/>
      <c r="I148" s="199"/>
      <c r="J148"/>
      <c r="K148" s="60"/>
      <c r="L148" s="10"/>
      <c r="M148" s="14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</row>
    <row r="149" spans="1:30">
      <c r="A149" s="1" t="s">
        <v>6</v>
      </c>
      <c r="B149" s="10"/>
      <c r="C149" s="1" t="s">
        <v>6</v>
      </c>
      <c r="D149" s="10"/>
      <c r="E149" s="18"/>
      <c r="F149" s="10"/>
      <c r="G149" s="200" t="str">
        <f>G138&amp; " lag - Trippel serie"</f>
        <v>6 lag - Trippel serie</v>
      </c>
      <c r="H149" s="10"/>
      <c r="I149" s="200" t="str">
        <f>I138&amp; " lag - Dobbel serie"</f>
        <v>6 lag - Dobbel serie</v>
      </c>
      <c r="J149"/>
      <c r="K149" s="208"/>
      <c r="L149" s="10"/>
      <c r="M149" s="185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</row>
    <row r="150" spans="1:30">
      <c r="A150" s="1" t="s">
        <v>192</v>
      </c>
      <c r="B150" s="10"/>
      <c r="C150" s="1" t="s">
        <v>192</v>
      </c>
      <c r="D150" s="10"/>
      <c r="E150" s="112"/>
      <c r="F150" s="10"/>
      <c r="G150" s="201" t="str">
        <f>(G138-1) *3&amp; " kamper"</f>
        <v>15 kamper</v>
      </c>
      <c r="H150" s="10"/>
      <c r="I150" s="201" t="str">
        <f>(I138-1) *2&amp; " kamper"</f>
        <v>10 kamper</v>
      </c>
      <c r="J150"/>
      <c r="K150" s="208"/>
      <c r="L150" s="10"/>
      <c r="M150" s="185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</row>
    <row r="151" spans="1:30">
      <c r="A151" s="1" t="s">
        <v>92</v>
      </c>
      <c r="B151" s="10"/>
      <c r="C151" s="1" t="s">
        <v>92</v>
      </c>
      <c r="D151" s="10"/>
      <c r="E151" s="104"/>
      <c r="F151" s="10"/>
      <c r="G151" s="10"/>
      <c r="H151" s="10"/>
      <c r="I151" s="10"/>
      <c r="J151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</row>
    <row r="152" spans="1:30">
      <c r="A152" s="1" t="s">
        <v>489</v>
      </c>
      <c r="B152" s="10"/>
      <c r="C152" s="1" t="s">
        <v>489</v>
      </c>
      <c r="D152" s="10"/>
      <c r="E152" s="157" t="s">
        <v>431</v>
      </c>
      <c r="F152" s="10"/>
      <c r="G152"/>
      <c r="H152" s="10"/>
      <c r="I152" s="10"/>
      <c r="J152"/>
      <c r="K152" s="10"/>
      <c r="L152"/>
      <c r="M152" s="10"/>
      <c r="N152" s="10"/>
      <c r="O152" s="10"/>
      <c r="P152" s="10"/>
      <c r="Q152" s="10"/>
      <c r="R152" s="59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</row>
    <row r="153" spans="1:30">
      <c r="A153" s="1" t="s">
        <v>170</v>
      </c>
      <c r="B153" s="10"/>
      <c r="C153" s="1" t="s">
        <v>170</v>
      </c>
      <c r="D153" s="10"/>
      <c r="E153" s="159" t="str">
        <f>(E138-1)*3&amp;" Kamper"</f>
        <v>18 Kamper</v>
      </c>
      <c r="F153" s="10"/>
      <c r="G153" s="10"/>
      <c r="H153"/>
      <c r="I153" s="10"/>
      <c r="J153"/>
      <c r="K153" s="10"/>
      <c r="L153"/>
      <c r="M153" s="10"/>
      <c r="N153" s="10"/>
      <c r="O153" s="10"/>
      <c r="P153" s="10"/>
      <c r="Q153" s="10"/>
      <c r="R153" s="59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</row>
    <row r="154" spans="1:30">
      <c r="A154" s="1" t="s">
        <v>9</v>
      </c>
      <c r="B154" s="10"/>
      <c r="C154" s="1" t="s">
        <v>9</v>
      </c>
      <c r="D154" s="10"/>
      <c r="E154" s="10"/>
      <c r="F154" s="10"/>
      <c r="G154" s="10"/>
      <c r="H154" s="10"/>
      <c r="I154" s="10"/>
      <c r="J154"/>
      <c r="K154" s="10"/>
      <c r="L154"/>
      <c r="M154" s="10"/>
      <c r="N154" s="10"/>
      <c r="O154" s="10"/>
      <c r="P154" s="10"/>
      <c r="Q154" s="10"/>
      <c r="R154" s="59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</row>
    <row r="155" spans="1:30">
      <c r="A155" s="1"/>
      <c r="B155" s="10"/>
      <c r="C155" s="1"/>
      <c r="D155" s="10"/>
      <c r="E155" s="10"/>
      <c r="F155" s="10"/>
      <c r="G155" s="10"/>
      <c r="H155" s="10"/>
      <c r="I155" s="10"/>
      <c r="J155" s="14"/>
      <c r="K155" s="10"/>
      <c r="L155"/>
      <c r="M155" s="10"/>
      <c r="N155" s="10"/>
      <c r="O155" s="10"/>
      <c r="P155" s="10"/>
      <c r="Q155" s="10"/>
      <c r="R155" s="86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</row>
    <row r="156" spans="1:30">
      <c r="A156" s="155" t="str">
        <f>A138&amp;" lag - Enkel"</f>
        <v>15 lag - Enkel</v>
      </c>
      <c r="B156" s="10"/>
      <c r="C156" s="155" t="str">
        <f>C138&amp;" lag - Enkel"</f>
        <v>15 lag - Enkel</v>
      </c>
      <c r="D156" s="10"/>
      <c r="E156" s="10"/>
      <c r="F156" s="10"/>
      <c r="G156" s="10"/>
      <c r="H156" s="10"/>
      <c r="I156" s="10"/>
      <c r="J156"/>
      <c r="K156" s="10"/>
      <c r="L156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</row>
    <row r="157" spans="1:30">
      <c r="A157" s="154" t="str">
        <f>(A138-1)*1&amp;" Kamper"</f>
        <v>14 Kamper</v>
      </c>
      <c r="B157" s="10"/>
      <c r="C157" s="154" t="str">
        <f>(C138-1)*1&amp;" Kamper"</f>
        <v>14 Kamper</v>
      </c>
      <c r="D157" s="10"/>
      <c r="E157" s="10"/>
      <c r="F157" s="10"/>
      <c r="G157" s="10"/>
      <c r="H157" s="10"/>
      <c r="I157" s="10"/>
      <c r="J157" s="10"/>
      <c r="K157" s="10"/>
      <c r="L157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</row>
    <row r="158" spans="1:30" ht="45">
      <c r="A158" s="222" t="s">
        <v>432</v>
      </c>
      <c r="B158" s="5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</row>
    <row r="159" spans="1:30">
      <c r="A159" s="207"/>
      <c r="B159" s="10"/>
      <c r="C159" s="10"/>
      <c r="D159" s="5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</row>
    <row r="160" spans="1:30" s="122" customFormat="1" ht="21">
      <c r="A160" s="122" t="s">
        <v>433</v>
      </c>
      <c r="C160" s="123">
        <f>A162+C162+G162</f>
        <v>24</v>
      </c>
      <c r="D160" s="122" t="s">
        <v>36</v>
      </c>
    </row>
    <row r="161" spans="1:30" ht="18.75">
      <c r="A161" s="55"/>
      <c r="B161" s="27"/>
      <c r="C161" s="125" t="s">
        <v>233</v>
      </c>
      <c r="D161" s="27"/>
      <c r="E161" s="125" t="s">
        <v>234</v>
      </c>
      <c r="F161" s="27"/>
      <c r="G161" s="196" t="s">
        <v>233</v>
      </c>
      <c r="H161" s="10"/>
      <c r="I161" s="27"/>
      <c r="J161" s="10"/>
      <c r="K161" s="70"/>
      <c r="L161" s="70"/>
      <c r="M161" s="83"/>
      <c r="N161" s="83"/>
      <c r="O161" s="10"/>
      <c r="P161" s="10"/>
      <c r="Q161" s="10"/>
      <c r="R161" s="23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</row>
    <row r="162" spans="1:30">
      <c r="A162" s="5">
        <f>COUNTA(A164:A176)</f>
        <v>10</v>
      </c>
      <c r="B162" s="27"/>
      <c r="C162" s="27">
        <f>COUNTA(C164:C176)</f>
        <v>6</v>
      </c>
      <c r="D162" s="27"/>
      <c r="E162" s="27">
        <f>COUNTA(E164:E176)</f>
        <v>6</v>
      </c>
      <c r="F162" s="10"/>
      <c r="G162" s="5">
        <f>COUNTA(G164:G171)</f>
        <v>8</v>
      </c>
      <c r="H162" s="10"/>
      <c r="I162" s="27"/>
      <c r="J162" s="10"/>
      <c r="K162" s="10"/>
      <c r="L162" s="10"/>
      <c r="M162" s="10"/>
      <c r="N162" s="27"/>
      <c r="O162" s="10"/>
      <c r="P162" s="10"/>
      <c r="Q162" s="10"/>
      <c r="R162" s="23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</row>
    <row r="163" spans="1:30">
      <c r="A163" s="128" t="s">
        <v>434</v>
      </c>
      <c r="B163" s="10"/>
      <c r="C163" s="135" t="s">
        <v>435</v>
      </c>
      <c r="D163" s="10"/>
      <c r="E163" s="135" t="s">
        <v>435</v>
      </c>
      <c r="F163" s="10"/>
      <c r="G163" s="128" t="s">
        <v>436</v>
      </c>
      <c r="H163" s="10"/>
      <c r="I163" s="185"/>
      <c r="J163" s="10"/>
      <c r="K163" s="10"/>
      <c r="L163" s="10"/>
      <c r="M163" s="24"/>
      <c r="N163" s="41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</row>
    <row r="164" spans="1:30">
      <c r="A164" s="14" t="s">
        <v>472</v>
      </c>
      <c r="B164" s="10"/>
      <c r="C164" s="28"/>
      <c r="D164" s="10"/>
      <c r="E164" s="28"/>
      <c r="F164" s="10"/>
      <c r="G164" s="102" t="s">
        <v>437</v>
      </c>
      <c r="H164" s="10"/>
      <c r="I164"/>
      <c r="J164" s="10"/>
      <c r="K164" s="10"/>
      <c r="L164" s="10"/>
      <c r="M164" s="24"/>
      <c r="N164" s="24"/>
      <c r="O164" s="10"/>
      <c r="P164" s="10"/>
      <c r="Q164" s="10"/>
      <c r="R164" s="23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</row>
    <row r="165" spans="1:30">
      <c r="A165" s="1" t="s">
        <v>494</v>
      </c>
      <c r="B165" s="10"/>
      <c r="C165" s="1" t="s">
        <v>68</v>
      </c>
      <c r="D165" s="10"/>
      <c r="E165" s="1" t="s">
        <v>68</v>
      </c>
      <c r="F165" s="10"/>
      <c r="G165" s="102" t="s">
        <v>60</v>
      </c>
      <c r="H165" s="10"/>
      <c r="I165"/>
      <c r="J165" s="10"/>
      <c r="K165" s="10"/>
      <c r="L165" s="10"/>
      <c r="M165" s="24"/>
      <c r="N165" s="23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</row>
    <row r="166" spans="1:30">
      <c r="A166" s="1" t="s">
        <v>180</v>
      </c>
      <c r="B166" s="10"/>
      <c r="C166" s="1" t="s">
        <v>63</v>
      </c>
      <c r="D166" s="10"/>
      <c r="E166" s="1" t="s">
        <v>63</v>
      </c>
      <c r="F166" s="10"/>
      <c r="G166" s="102" t="s">
        <v>16</v>
      </c>
      <c r="H166" s="10"/>
      <c r="I166"/>
      <c r="J166" s="10"/>
      <c r="K166" s="10"/>
      <c r="L166" s="10"/>
      <c r="M166" s="24"/>
      <c r="N166" s="39"/>
      <c r="O166" s="10"/>
      <c r="P166" s="10"/>
      <c r="Q166" s="10"/>
      <c r="R166" s="23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</row>
    <row r="167" spans="1:30">
      <c r="A167" s="14" t="s">
        <v>470</v>
      </c>
      <c r="B167" s="10"/>
      <c r="C167" s="17" t="s">
        <v>76</v>
      </c>
      <c r="D167" s="10"/>
      <c r="E167" s="17" t="s">
        <v>76</v>
      </c>
      <c r="F167" s="10"/>
      <c r="G167" s="102" t="s">
        <v>128</v>
      </c>
      <c r="H167" s="10"/>
      <c r="I167"/>
      <c r="J167" s="10"/>
      <c r="K167" s="10"/>
      <c r="L167" s="10"/>
      <c r="M167" s="24"/>
      <c r="N167" s="24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</row>
    <row r="168" spans="1:30">
      <c r="A168" s="1" t="s">
        <v>126</v>
      </c>
      <c r="B168" s="10"/>
      <c r="C168" s="17" t="s">
        <v>438</v>
      </c>
      <c r="D168" s="10"/>
      <c r="E168" s="17" t="s">
        <v>438</v>
      </c>
      <c r="F168" s="10"/>
      <c r="G168" s="102" t="s">
        <v>12</v>
      </c>
      <c r="H168" s="10"/>
      <c r="I168"/>
      <c r="J168" s="10"/>
      <c r="K168" s="10"/>
      <c r="L168" s="10"/>
      <c r="M168" s="24"/>
      <c r="N168"/>
      <c r="O168" s="10"/>
      <c r="P168" s="10"/>
      <c r="Q168" s="10"/>
      <c r="R168" s="23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</row>
    <row r="169" spans="1:30">
      <c r="A169" s="1" t="s">
        <v>493</v>
      </c>
      <c r="B169" s="10"/>
      <c r="C169" s="18" t="s">
        <v>283</v>
      </c>
      <c r="D169" s="10"/>
      <c r="E169" s="18" t="s">
        <v>283</v>
      </c>
      <c r="F169" s="10"/>
      <c r="G169" s="102" t="s">
        <v>278</v>
      </c>
      <c r="H169" s="10"/>
      <c r="I169"/>
      <c r="J169" s="10"/>
      <c r="K169" s="10"/>
      <c r="L169" s="10"/>
      <c r="M169" s="24"/>
      <c r="N169" s="39"/>
      <c r="O169" s="10"/>
      <c r="P169" s="10"/>
      <c r="Q169" s="10"/>
      <c r="R169" s="23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</row>
    <row r="170" spans="1:30">
      <c r="A170" s="1" t="s">
        <v>139</v>
      </c>
      <c r="B170" s="10"/>
      <c r="C170" s="14" t="s">
        <v>495</v>
      </c>
      <c r="D170" s="10"/>
      <c r="E170" s="14" t="s">
        <v>495</v>
      </c>
      <c r="F170" s="10"/>
      <c r="G170" s="102" t="s">
        <v>309</v>
      </c>
      <c r="H170" s="10"/>
      <c r="I170"/>
      <c r="J170" s="10"/>
      <c r="K170" s="10"/>
      <c r="L170" s="10"/>
      <c r="M170" s="24"/>
      <c r="N170" s="39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</row>
    <row r="171" spans="1:30">
      <c r="A171" s="1" t="s">
        <v>492</v>
      </c>
      <c r="B171" s="10"/>
      <c r="C171" s="18"/>
      <c r="D171" s="10"/>
      <c r="E171" s="18"/>
      <c r="F171" s="10"/>
      <c r="G171" s="204" t="s">
        <v>288</v>
      </c>
      <c r="H171" s="10"/>
      <c r="I171"/>
      <c r="J171" s="10"/>
      <c r="K171" s="10"/>
      <c r="L171" s="10"/>
      <c r="M171" s="24"/>
      <c r="N171" s="24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</row>
    <row r="172" spans="1:30">
      <c r="A172" s="1" t="s">
        <v>170</v>
      </c>
      <c r="B172" s="10"/>
      <c r="C172" s="1"/>
      <c r="D172" s="10"/>
      <c r="E172" s="1"/>
      <c r="F172" s="10"/>
      <c r="G172" s="202" t="str">
        <f>G162&amp; " lag - Dobbel serie"</f>
        <v>8 lag - Dobbel serie</v>
      </c>
      <c r="H172" s="10"/>
      <c r="I172" s="185"/>
      <c r="J172" s="10"/>
      <c r="K172" s="10"/>
      <c r="L172" s="10"/>
      <c r="M172" s="24"/>
      <c r="N172" s="24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</row>
    <row r="173" spans="1:30">
      <c r="A173" s="1" t="s">
        <v>9</v>
      </c>
      <c r="B173" s="10"/>
      <c r="C173" s="1"/>
      <c r="D173" s="10"/>
      <c r="E173" s="1"/>
      <c r="F173" s="10"/>
      <c r="G173" s="203" t="str">
        <f>(G162-1)*2&amp;" kamper"</f>
        <v>14 kamper</v>
      </c>
      <c r="H173" s="10"/>
      <c r="I173" s="185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5"/>
      <c r="AA173" s="10"/>
      <c r="AB173" s="10"/>
      <c r="AC173" s="10"/>
      <c r="AD173" s="10"/>
    </row>
    <row r="174" spans="1:30">
      <c r="A174" s="1"/>
      <c r="B174" s="10"/>
      <c r="C174" s="17"/>
      <c r="D174" s="10"/>
      <c r="E174" s="17"/>
      <c r="F174" s="10"/>
      <c r="G174" s="10"/>
      <c r="H174" s="10"/>
      <c r="I174" s="10"/>
      <c r="J174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41"/>
      <c r="AA174" s="10"/>
      <c r="AB174" s="5"/>
      <c r="AC174" s="24"/>
      <c r="AD174" s="5"/>
    </row>
    <row r="175" spans="1:30">
      <c r="A175" s="13"/>
      <c r="B175" s="10"/>
      <c r="C175" s="18"/>
      <c r="D175" s="10"/>
      <c r="E175" s="18"/>
      <c r="F175" s="10"/>
      <c r="G175" s="10"/>
      <c r="H175" s="10"/>
      <c r="I175" s="10"/>
      <c r="J175"/>
      <c r="K175" s="10"/>
      <c r="L175" s="41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/>
      <c r="AA175" s="10"/>
      <c r="AB175" s="41"/>
      <c r="AC175" s="24"/>
      <c r="AD175" s="41"/>
    </row>
    <row r="176" spans="1:30">
      <c r="A176" s="13"/>
      <c r="B176" s="10"/>
      <c r="C176" s="1"/>
      <c r="D176" s="10"/>
      <c r="E176" s="1"/>
      <c r="F176" s="10"/>
      <c r="G176" s="10"/>
      <c r="H176" s="10"/>
      <c r="I176" s="10"/>
      <c r="J176"/>
      <c r="K176" s="10"/>
      <c r="L176" s="35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/>
      <c r="AA176" s="10"/>
      <c r="AB176" s="41"/>
      <c r="AC176" s="24"/>
      <c r="AD176" s="41"/>
    </row>
    <row r="177" spans="1:30">
      <c r="A177" s="128" t="str">
        <f>A162&amp;" lag - Dobbel serie"</f>
        <v>10 lag - Dobbel serie</v>
      </c>
      <c r="B177" s="10"/>
      <c r="C177" s="137" t="str">
        <f>C162&amp;" lag - Trippel Serie"</f>
        <v>6 lag - Trippel Serie</v>
      </c>
      <c r="D177" s="10"/>
      <c r="E177" s="137" t="str">
        <f>E162&amp;" lag - Dobbel Serie"</f>
        <v>6 lag - Dobbel Serie</v>
      </c>
      <c r="F177" s="10"/>
      <c r="G177" s="10"/>
      <c r="H177" s="10"/>
      <c r="I177" s="10"/>
      <c r="J177" s="10"/>
      <c r="K177" s="10"/>
      <c r="L177" s="10"/>
      <c r="M177" s="24"/>
      <c r="N177" s="35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/>
      <c r="AA177" s="10"/>
      <c r="AB177" s="41"/>
      <c r="AC177" s="24"/>
      <c r="AD177" s="41"/>
    </row>
    <row r="178" spans="1:30">
      <c r="A178" s="128" t="str">
        <f>(A162-1)*2&amp;" kamper"</f>
        <v>18 kamper</v>
      </c>
      <c r="B178" s="10"/>
      <c r="C178" s="138" t="str">
        <f>(C162-1)*3&amp;" Kamper"</f>
        <v>15 Kamper</v>
      </c>
      <c r="D178" s="10"/>
      <c r="E178" s="138" t="str">
        <f>(E162-1)*2&amp;" Kamper"</f>
        <v>10 Kamper</v>
      </c>
      <c r="F178" s="10"/>
      <c r="G178" s="10"/>
      <c r="H178" s="10"/>
      <c r="I178" s="10"/>
      <c r="J178" s="10"/>
      <c r="K178" s="10"/>
      <c r="L178" s="10"/>
      <c r="M178" s="24"/>
      <c r="N178" s="5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/>
      <c r="AA178" s="10"/>
      <c r="AB178" s="41"/>
      <c r="AC178" s="24"/>
      <c r="AD178" s="41"/>
    </row>
    <row r="179" spans="1:30">
      <c r="A179" s="10"/>
      <c r="B179" s="60"/>
      <c r="C179" s="60"/>
      <c r="D179" s="10"/>
      <c r="E179" s="10"/>
      <c r="F179" s="10"/>
      <c r="G179" s="10"/>
      <c r="H179" s="10"/>
      <c r="I179" s="14"/>
      <c r="J179" s="10"/>
      <c r="K179" s="33"/>
      <c r="L179" s="35"/>
      <c r="M179" s="24"/>
      <c r="N179" s="35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/>
      <c r="AA179" s="10"/>
      <c r="AB179" s="41"/>
      <c r="AC179" s="24"/>
      <c r="AD179" s="41"/>
    </row>
    <row r="180" spans="1:30">
      <c r="A180" s="10"/>
      <c r="B180" s="60"/>
      <c r="C180" s="60"/>
      <c r="D180" s="24"/>
      <c r="E180" s="10"/>
      <c r="F180" s="14"/>
      <c r="G180" s="10"/>
      <c r="H180" s="14"/>
      <c r="I180" s="14"/>
      <c r="J180" s="10"/>
      <c r="K180" s="33"/>
      <c r="L180" s="36"/>
      <c r="M180" s="24"/>
      <c r="N180" s="36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/>
      <c r="AA180" s="10"/>
      <c r="AB180" s="41"/>
      <c r="AC180" s="24"/>
      <c r="AD180" s="41"/>
    </row>
    <row r="181" spans="1:30">
      <c r="A181" s="10"/>
      <c r="B181" s="60"/>
      <c r="C181" s="60"/>
      <c r="D181" s="24"/>
      <c r="E181" s="10"/>
      <c r="F181" s="14"/>
      <c r="G181" s="10"/>
      <c r="H181" s="14"/>
      <c r="I181" s="14"/>
      <c r="J181" s="10"/>
      <c r="K181" s="33"/>
      <c r="L181"/>
      <c r="M181" s="24"/>
      <c r="N181"/>
      <c r="O181" s="10"/>
      <c r="P181" s="10"/>
      <c r="Q181" s="10"/>
      <c r="R181" s="10"/>
      <c r="S181" s="10"/>
      <c r="T181" s="35"/>
      <c r="U181" s="24"/>
      <c r="V181" s="35"/>
      <c r="W181" s="10"/>
      <c r="X181" s="10"/>
      <c r="Y181" s="10"/>
      <c r="Z181"/>
      <c r="AA181" s="10"/>
      <c r="AB181" s="41"/>
      <c r="AC181" s="24"/>
      <c r="AD181" s="41"/>
    </row>
    <row r="182" spans="1:30">
      <c r="A182" s="10"/>
      <c r="B182" s="60"/>
      <c r="C182" s="60"/>
      <c r="D182" s="24"/>
      <c r="E182" s="10"/>
      <c r="F182" s="14"/>
      <c r="G182" s="10"/>
      <c r="H182" s="14"/>
      <c r="I182" s="14"/>
      <c r="J182" s="10"/>
      <c r="K182" s="33"/>
      <c r="L182" s="10"/>
      <c r="M182" s="33"/>
      <c r="N182" s="10"/>
      <c r="O182" s="10"/>
      <c r="P182" s="10"/>
      <c r="Q182" s="10"/>
      <c r="R182" s="10"/>
      <c r="S182" s="10"/>
      <c r="T182" s="35"/>
      <c r="U182" s="24"/>
      <c r="V182" s="35"/>
      <c r="W182" s="10"/>
      <c r="X182" s="10"/>
      <c r="Y182" s="10"/>
      <c r="Z182"/>
      <c r="AA182" s="10"/>
      <c r="AB182" s="37"/>
      <c r="AC182" s="24"/>
      <c r="AD182" s="38"/>
    </row>
    <row r="183" spans="1:30">
      <c r="A183" s="10"/>
      <c r="B183"/>
      <c r="C183"/>
      <c r="D183" s="24"/>
      <c r="E183" s="10"/>
      <c r="F183" s="14"/>
      <c r="G183" s="10"/>
      <c r="H183" s="14"/>
      <c r="I183" s="14"/>
      <c r="J183" s="10"/>
      <c r="K183" s="33"/>
      <c r="L183" s="10"/>
      <c r="M183" s="33"/>
      <c r="N183" s="10"/>
      <c r="O183" s="10"/>
      <c r="P183" s="10"/>
      <c r="Q183" s="10"/>
      <c r="R183" s="10"/>
      <c r="S183" s="10"/>
      <c r="T183" s="35"/>
      <c r="U183" s="24"/>
      <c r="V183" s="35"/>
      <c r="W183" s="10"/>
      <c r="X183" s="10"/>
      <c r="Y183" s="10"/>
      <c r="Z183"/>
      <c r="AA183" s="10"/>
      <c r="AB183" s="37"/>
      <c r="AC183" s="24"/>
      <c r="AD183" s="38"/>
    </row>
    <row r="184" spans="1:30" s="117" customFormat="1" ht="21">
      <c r="A184" s="117" t="s">
        <v>439</v>
      </c>
      <c r="C184" s="123">
        <f>A186+G186+F186</f>
        <v>15</v>
      </c>
      <c r="D184" s="117" t="s">
        <v>36</v>
      </c>
    </row>
    <row r="185" spans="1:30">
      <c r="A185" s="2" t="s">
        <v>233</v>
      </c>
      <c r="B185" s="31"/>
      <c r="C185" s="2" t="s">
        <v>234</v>
      </c>
      <c r="D185" s="24"/>
      <c r="E185" s="2" t="s">
        <v>440</v>
      </c>
      <c r="F185" s="31"/>
      <c r="G185" s="2" t="s">
        <v>234</v>
      </c>
      <c r="H185" s="14"/>
      <c r="I185" s="14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5"/>
      <c r="U185" s="24"/>
      <c r="V185" s="5"/>
      <c r="W185" s="10"/>
      <c r="X185" s="10"/>
      <c r="Y185" s="10"/>
      <c r="Z185" s="42"/>
      <c r="AA185" s="10"/>
      <c r="AB185" s="39"/>
      <c r="AC185" s="24"/>
      <c r="AD185" s="39"/>
    </row>
    <row r="186" spans="1:30">
      <c r="A186" s="27">
        <v>8</v>
      </c>
      <c r="B186" s="10"/>
      <c r="C186" s="27">
        <v>8</v>
      </c>
      <c r="D186" s="24"/>
      <c r="E186" s="5">
        <v>11</v>
      </c>
      <c r="F186" s="24"/>
      <c r="G186" s="27">
        <v>7</v>
      </c>
      <c r="H186" s="22"/>
      <c r="I186" s="10"/>
      <c r="J186" s="10"/>
      <c r="K186" s="69"/>
      <c r="L186" s="10"/>
      <c r="M186" s="33"/>
      <c r="N186" s="10"/>
      <c r="O186" s="10"/>
      <c r="P186" s="10"/>
      <c r="Q186" s="10"/>
      <c r="R186" s="10"/>
      <c r="S186" s="10"/>
      <c r="T186" s="35"/>
      <c r="U186" s="24"/>
      <c r="V186" s="35"/>
      <c r="W186" s="10"/>
      <c r="X186" s="10"/>
      <c r="Y186" s="10"/>
      <c r="Z186"/>
      <c r="AA186" s="10"/>
      <c r="AB186" s="39"/>
      <c r="AC186" s="24"/>
      <c r="AD186" s="39"/>
    </row>
    <row r="187" spans="1:30">
      <c r="A187" s="128" t="s">
        <v>441</v>
      </c>
      <c r="B187" s="10"/>
      <c r="C187" s="128" t="s">
        <v>441</v>
      </c>
      <c r="D187" s="24"/>
      <c r="E187" s="135" t="s">
        <v>442</v>
      </c>
      <c r="F187" s="24"/>
      <c r="G187" s="135" t="s">
        <v>443</v>
      </c>
      <c r="H187" s="10"/>
      <c r="I187" s="10"/>
      <c r="J187"/>
      <c r="K187" s="10"/>
      <c r="L187" s="10"/>
      <c r="M187" s="10"/>
      <c r="N187" s="10"/>
      <c r="O187" s="10"/>
      <c r="P187" s="10"/>
      <c r="Q187" s="10"/>
      <c r="R187" s="10"/>
      <c r="S187" s="10"/>
      <c r="T187" s="35"/>
      <c r="U187" s="24"/>
      <c r="V187" s="35"/>
      <c r="W187" s="10"/>
      <c r="X187" s="10"/>
      <c r="Y187" s="10"/>
      <c r="Z187" s="43"/>
      <c r="AA187" s="10"/>
      <c r="AB187" s="39"/>
      <c r="AC187" s="24"/>
      <c r="AD187" s="39"/>
    </row>
    <row r="188" spans="1:30">
      <c r="A188" s="1" t="s">
        <v>496</v>
      </c>
      <c r="B188" s="10"/>
      <c r="C188" s="1" t="s">
        <v>496</v>
      </c>
      <c r="D188" s="24"/>
      <c r="E188" s="1" t="s">
        <v>444</v>
      </c>
      <c r="F188" s="24"/>
      <c r="G188" s="1" t="s">
        <v>497</v>
      </c>
      <c r="H188" s="10"/>
      <c r="I188" s="10"/>
      <c r="J188"/>
      <c r="K188"/>
      <c r="L188" s="10"/>
      <c r="M188" s="10"/>
      <c r="N188" s="10"/>
      <c r="O188" s="10"/>
      <c r="P188" s="10"/>
      <c r="Q188" s="10"/>
      <c r="R188" s="10"/>
      <c r="S188" s="10"/>
      <c r="T188" s="36"/>
      <c r="U188" s="24"/>
      <c r="V188" s="36"/>
      <c r="W188" s="10"/>
      <c r="X188" s="10"/>
      <c r="Y188" s="10"/>
      <c r="Z188"/>
      <c r="AA188" s="10"/>
      <c r="AB188" s="39"/>
      <c r="AC188" s="24"/>
      <c r="AD188" s="24"/>
    </row>
    <row r="189" spans="1:30">
      <c r="A189" s="1" t="s">
        <v>33</v>
      </c>
      <c r="B189" s="10"/>
      <c r="C189" s="1" t="s">
        <v>33</v>
      </c>
      <c r="D189" s="24"/>
      <c r="E189" s="1"/>
      <c r="F189" s="24"/>
      <c r="G189" s="1" t="s">
        <v>445</v>
      </c>
      <c r="H189" s="10"/>
      <c r="I189" s="10"/>
      <c r="J189"/>
      <c r="K189" s="10"/>
      <c r="L189" s="10"/>
      <c r="M189" s="10"/>
      <c r="N189" s="10"/>
      <c r="O189" s="10"/>
      <c r="P189" s="10"/>
      <c r="Q189" s="10"/>
      <c r="R189" s="10"/>
      <c r="S189" s="10"/>
      <c r="T189"/>
      <c r="U189" s="24"/>
      <c r="V189"/>
      <c r="W189" s="10"/>
      <c r="X189" s="10"/>
      <c r="Y189" s="10"/>
      <c r="Z189" s="15"/>
      <c r="AA189" s="10"/>
      <c r="AB189" s="24"/>
      <c r="AC189" s="24"/>
      <c r="AD189" s="24"/>
    </row>
    <row r="190" spans="1:30">
      <c r="A190" s="1" t="s">
        <v>180</v>
      </c>
      <c r="B190" s="10"/>
      <c r="C190" s="1" t="s">
        <v>180</v>
      </c>
      <c r="D190" s="24"/>
      <c r="E190" s="1"/>
      <c r="F190" s="24"/>
      <c r="G190" s="1" t="s">
        <v>477</v>
      </c>
      <c r="H190" s="10"/>
      <c r="I190" s="10"/>
      <c r="J190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/>
      <c r="AA190" s="10"/>
      <c r="AB190" s="24"/>
      <c r="AC190" s="24"/>
      <c r="AD190" s="24"/>
    </row>
    <row r="191" spans="1:30">
      <c r="A191" s="1" t="s">
        <v>139</v>
      </c>
      <c r="B191" s="10"/>
      <c r="C191" s="1" t="s">
        <v>139</v>
      </c>
      <c r="D191" s="10"/>
      <c r="E191" s="1"/>
      <c r="F191" s="24"/>
      <c r="G191" s="14" t="s">
        <v>479</v>
      </c>
      <c r="H191" s="10"/>
      <c r="I191" s="10"/>
      <c r="J191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44"/>
      <c r="AA191" s="10"/>
      <c r="AB191" s="24"/>
      <c r="AC191" s="24"/>
      <c r="AD191" s="24"/>
    </row>
    <row r="192" spans="1:30">
      <c r="A192" s="14" t="s">
        <v>478</v>
      </c>
      <c r="B192" s="10"/>
      <c r="C192" s="14" t="s">
        <v>478</v>
      </c>
      <c r="D192" s="10"/>
      <c r="E192" s="1"/>
      <c r="F192" s="24"/>
      <c r="G192" s="1" t="s">
        <v>14</v>
      </c>
      <c r="H192" s="10"/>
      <c r="I192" s="10"/>
      <c r="J192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40"/>
      <c r="AA192" s="10"/>
      <c r="AB192" s="10"/>
      <c r="AC192" s="10"/>
      <c r="AD192" s="10"/>
    </row>
    <row r="193" spans="1:30">
      <c r="A193" s="1" t="s">
        <v>192</v>
      </c>
      <c r="B193" s="10"/>
      <c r="C193" s="1" t="s">
        <v>192</v>
      </c>
      <c r="D193" s="10"/>
      <c r="E193" s="1"/>
      <c r="F193" s="24"/>
      <c r="G193" s="1" t="s">
        <v>6</v>
      </c>
      <c r="H193" s="10"/>
      <c r="I193" s="10"/>
      <c r="J193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40"/>
      <c r="AA193" s="10"/>
      <c r="AB193" s="10"/>
      <c r="AC193" s="10"/>
      <c r="AD193" s="10"/>
    </row>
    <row r="194" spans="1:30">
      <c r="A194" s="14" t="s">
        <v>473</v>
      </c>
      <c r="B194" s="10"/>
      <c r="C194" s="14" t="s">
        <v>473</v>
      </c>
      <c r="D194" s="10"/>
      <c r="E194" s="1"/>
      <c r="F194" s="24"/>
      <c r="G194" s="1" t="s">
        <v>92</v>
      </c>
      <c r="H194" s="10"/>
      <c r="I194" s="10"/>
      <c r="J194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40"/>
      <c r="AA194" s="10"/>
      <c r="AB194" s="10"/>
      <c r="AC194" s="10"/>
      <c r="AD194" s="10"/>
    </row>
    <row r="195" spans="1:30">
      <c r="A195" s="1" t="s">
        <v>170</v>
      </c>
      <c r="B195" s="10"/>
      <c r="C195" s="1" t="s">
        <v>170</v>
      </c>
      <c r="D195" s="10"/>
      <c r="E195" s="1"/>
      <c r="F195" s="24"/>
      <c r="G195" s="1"/>
      <c r="H195" s="10"/>
      <c r="I195" s="10"/>
      <c r="J195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/>
      <c r="AA195" s="10"/>
      <c r="AB195" s="23"/>
      <c r="AC195" s="10"/>
      <c r="AD195" s="10"/>
    </row>
    <row r="196" spans="1:30">
      <c r="A196" s="1"/>
      <c r="B196" s="10"/>
      <c r="C196" s="1"/>
      <c r="D196" s="10"/>
      <c r="E196" s="1"/>
      <c r="F196" s="24"/>
      <c r="G196" s="1"/>
      <c r="H196" s="10"/>
      <c r="I196" s="10"/>
      <c r="J196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/>
      <c r="Z196" s="24"/>
      <c r="AA196" s="10"/>
      <c r="AB196" s="15"/>
      <c r="AC196" s="10"/>
      <c r="AD196" s="10"/>
    </row>
    <row r="197" spans="1:30">
      <c r="A197" s="1"/>
      <c r="B197" s="10"/>
      <c r="C197" s="1"/>
      <c r="D197" s="10"/>
      <c r="E197" s="1"/>
      <c r="F197" s="24"/>
      <c r="G197" s="1"/>
      <c r="H197" s="10"/>
      <c r="I197" s="10"/>
      <c r="J197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/>
      <c r="AA197" s="10"/>
      <c r="AB197" s="44"/>
      <c r="AC197" s="10"/>
      <c r="AD197" s="10"/>
    </row>
    <row r="198" spans="1:30">
      <c r="A198" s="1"/>
      <c r="B198" s="10"/>
      <c r="C198" s="1"/>
      <c r="D198" s="10"/>
      <c r="E198" s="1"/>
      <c r="F198" s="10"/>
      <c r="G198" s="1"/>
      <c r="H198" s="10"/>
      <c r="I198" s="10"/>
      <c r="J198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/>
      <c r="AA198" s="10"/>
      <c r="AB198" s="44"/>
      <c r="AC198" s="10"/>
      <c r="AD198" s="10"/>
    </row>
    <row r="199" spans="1:30">
      <c r="A199" s="26"/>
      <c r="B199" s="10"/>
      <c r="C199" s="26"/>
      <c r="D199" s="10"/>
      <c r="E199" s="220"/>
      <c r="F199" s="10"/>
      <c r="G199" s="26"/>
      <c r="H199" s="10"/>
      <c r="I199" s="10"/>
      <c r="J199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/>
      <c r="AA199" s="10"/>
      <c r="AB199" s="44"/>
      <c r="AC199" s="10"/>
      <c r="AD199" s="10"/>
    </row>
    <row r="200" spans="1:30">
      <c r="A200" s="128" t="str">
        <f>A186&amp;" lag - Trippel Serie"</f>
        <v>8 lag - Trippel Serie</v>
      </c>
      <c r="B200" s="10"/>
      <c r="C200" s="128" t="str">
        <f>C186&amp;" lag - Dobbel Serie"</f>
        <v>8 lag - Dobbel Serie</v>
      </c>
      <c r="D200" s="10"/>
      <c r="E200" s="135" t="str">
        <f>E186&amp;" lag - Dobbel Serie"</f>
        <v>11 lag - Dobbel Serie</v>
      </c>
      <c r="F200" s="10"/>
      <c r="G200" s="135" t="str">
        <f>G186&amp;" lag - Trippel Serie"</f>
        <v>7 lag - Trippel Serie</v>
      </c>
      <c r="H200" s="10"/>
      <c r="I200" s="10"/>
      <c r="J200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  <c r="Z200" s="10"/>
      <c r="AA200" s="10"/>
      <c r="AB200" s="43"/>
      <c r="AC200" s="10"/>
      <c r="AD200" s="10"/>
    </row>
    <row r="201" spans="1:30">
      <c r="A201" s="128" t="str">
        <f>(A186-1)*3&amp;" Kamper"</f>
        <v>21 Kamper</v>
      </c>
      <c r="B201" s="10"/>
      <c r="C201" s="128" t="str">
        <f>(C186-1)*2&amp;" Kamper"</f>
        <v>14 Kamper</v>
      </c>
      <c r="D201" s="10"/>
      <c r="E201" s="135" t="str">
        <f>(E186-1)*2&amp;" Kamper"</f>
        <v>20 Kamper</v>
      </c>
      <c r="F201" s="10"/>
      <c r="G201" s="135" t="str">
        <f>(G186-1)*3&amp;" Kamper"</f>
        <v>18 Kamper</v>
      </c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0"/>
      <c r="AA201" s="10"/>
      <c r="AB201" s="42"/>
      <c r="AC201" s="10"/>
      <c r="AD201" s="10"/>
    </row>
    <row r="202" spans="1:30">
      <c r="A202" s="10"/>
      <c r="B202" s="10"/>
      <c r="C202" s="10"/>
      <c r="D202" s="23"/>
      <c r="E202" s="58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  <c r="Z202" s="10"/>
      <c r="AA202" s="10"/>
      <c r="AB202" s="10"/>
      <c r="AC202" s="10"/>
      <c r="AD202" s="10"/>
    </row>
    <row r="203" spans="1:30">
      <c r="A203" s="10"/>
      <c r="B203" s="10"/>
      <c r="C203" s="10"/>
      <c r="D203" s="10"/>
      <c r="E203" s="58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  <c r="Z203" s="10"/>
      <c r="AA203" s="10"/>
      <c r="AB203" s="40"/>
      <c r="AC203" s="10"/>
      <c r="AD203" s="10"/>
    </row>
    <row r="204" spans="1:30" s="117" customFormat="1" ht="21">
      <c r="A204" s="117" t="s">
        <v>446</v>
      </c>
      <c r="C204" s="117">
        <f>A207+G207+E207</f>
        <v>22</v>
      </c>
      <c r="D204" s="117" t="s">
        <v>36</v>
      </c>
    </row>
    <row r="205" spans="1:30" ht="15.75">
      <c r="A205" s="10"/>
      <c r="B205" s="10"/>
      <c r="C205" s="10"/>
      <c r="D205" s="10"/>
      <c r="E205" s="10"/>
      <c r="F205" s="10"/>
      <c r="G205" s="63"/>
      <c r="H205" s="97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  <c r="Z205" s="10"/>
      <c r="AA205" s="10"/>
      <c r="AB205" s="10"/>
      <c r="AC205" s="10"/>
      <c r="AD205" s="10"/>
    </row>
    <row r="206" spans="1:30">
      <c r="A206" s="10"/>
      <c r="B206" s="10"/>
      <c r="C206" s="2" t="s">
        <v>440</v>
      </c>
      <c r="D206" s="10"/>
      <c r="E206" s="2" t="s">
        <v>234</v>
      </c>
      <c r="F206" s="10"/>
      <c r="G206" s="10"/>
      <c r="H206" s="23"/>
      <c r="I206" s="10"/>
      <c r="J206" s="10"/>
      <c r="K206" s="23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10"/>
      <c r="AA206" s="10"/>
      <c r="AB206" s="10"/>
      <c r="AC206" s="10"/>
      <c r="AD206" s="10"/>
    </row>
    <row r="207" spans="1:30">
      <c r="A207" s="27">
        <f>COUNTA(A209:A219)</f>
        <v>10</v>
      </c>
      <c r="B207" s="10"/>
      <c r="C207" s="5">
        <v>11</v>
      </c>
      <c r="D207" s="10"/>
      <c r="E207" s="27">
        <f>COUNTA(E209:E218)</f>
        <v>4</v>
      </c>
      <c r="F207" s="10"/>
      <c r="G207" s="27">
        <f>COUNTA(G209:G218)</f>
        <v>8</v>
      </c>
      <c r="H207" s="33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10"/>
      <c r="AA207" s="10"/>
      <c r="AB207" s="10"/>
      <c r="AC207" s="10"/>
      <c r="AD207" s="10"/>
    </row>
    <row r="208" spans="1:30">
      <c r="A208" s="128" t="s">
        <v>447</v>
      </c>
      <c r="B208" s="10"/>
      <c r="C208" s="135" t="s">
        <v>442</v>
      </c>
      <c r="D208" s="10"/>
      <c r="E208" s="135" t="s">
        <v>448</v>
      </c>
      <c r="F208" s="10"/>
      <c r="G208" s="135" t="s">
        <v>449</v>
      </c>
      <c r="H208" s="98"/>
      <c r="I208" s="10"/>
      <c r="J208" s="10"/>
      <c r="K208" s="10"/>
      <c r="L208" s="10"/>
      <c r="M208" s="10"/>
      <c r="N208" s="10"/>
      <c r="O208" s="10"/>
      <c r="P208" s="10"/>
      <c r="Q208" s="10"/>
      <c r="R208" s="23"/>
      <c r="S208" s="10"/>
      <c r="T208" s="10"/>
      <c r="U208" s="10"/>
      <c r="V208" s="10"/>
      <c r="W208" s="10"/>
      <c r="X208" s="10"/>
      <c r="Y208" s="10"/>
      <c r="Z208" s="10"/>
      <c r="AA208" s="10"/>
      <c r="AB208" s="10"/>
      <c r="AC208" s="10"/>
      <c r="AD208" s="10"/>
    </row>
    <row r="209" spans="1:30">
      <c r="A209" s="1" t="s">
        <v>181</v>
      </c>
      <c r="B209" s="10"/>
      <c r="C209" s="1" t="s">
        <v>450</v>
      </c>
      <c r="D209" s="10"/>
      <c r="E209" s="1" t="s">
        <v>13</v>
      </c>
      <c r="F209" s="10"/>
      <c r="G209" s="1" t="s">
        <v>60</v>
      </c>
      <c r="H209" s="99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48"/>
      <c r="T209" s="10"/>
      <c r="U209" s="10"/>
      <c r="V209" s="10"/>
      <c r="W209" s="10"/>
      <c r="X209" s="10"/>
      <c r="Y209" s="10"/>
      <c r="Z209" s="10"/>
      <c r="AA209" s="10"/>
      <c r="AB209" s="10"/>
      <c r="AC209" s="10"/>
      <c r="AD209" s="10"/>
    </row>
    <row r="210" spans="1:30">
      <c r="A210" s="1" t="s">
        <v>33</v>
      </c>
      <c r="B210" s="10"/>
      <c r="C210" s="1" t="s">
        <v>498</v>
      </c>
      <c r="D210" s="10"/>
      <c r="E210" s="1" t="s">
        <v>215</v>
      </c>
      <c r="F210" s="10"/>
      <c r="G210" s="1" t="s">
        <v>16</v>
      </c>
      <c r="H210" s="23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  <c r="Z210" s="10"/>
      <c r="AA210" s="10"/>
      <c r="AB210" s="10"/>
      <c r="AC210" s="10"/>
      <c r="AD210" s="10"/>
    </row>
    <row r="211" spans="1:30">
      <c r="A211" s="1" t="s">
        <v>56</v>
      </c>
      <c r="B211" s="10"/>
      <c r="C211" s="1" t="s">
        <v>451</v>
      </c>
      <c r="D211" s="10"/>
      <c r="E211" s="14" t="s">
        <v>479</v>
      </c>
      <c r="F211" s="10"/>
      <c r="G211" s="1" t="s">
        <v>128</v>
      </c>
      <c r="H211" s="23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  <c r="Z211" s="10"/>
      <c r="AA211" s="10"/>
      <c r="AB211" s="10"/>
      <c r="AC211" s="10"/>
      <c r="AD211" s="10"/>
    </row>
    <row r="212" spans="1:30">
      <c r="A212" s="1" t="s">
        <v>126</v>
      </c>
      <c r="B212" s="10"/>
      <c r="C212" s="1" t="s">
        <v>452</v>
      </c>
      <c r="D212" s="10"/>
      <c r="E212" s="1" t="s">
        <v>92</v>
      </c>
      <c r="F212" s="10"/>
      <c r="G212" s="1" t="s">
        <v>12</v>
      </c>
      <c r="H212" s="23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/>
      <c r="Z212" s="10"/>
      <c r="AA212" s="10"/>
      <c r="AB212" s="10"/>
      <c r="AC212" s="10"/>
      <c r="AD212" s="10"/>
    </row>
    <row r="213" spans="1:30">
      <c r="A213" s="1" t="s">
        <v>17</v>
      </c>
      <c r="B213" s="10"/>
      <c r="C213" s="1" t="s">
        <v>499</v>
      </c>
      <c r="D213" s="10"/>
      <c r="E213" s="1"/>
      <c r="F213" s="10"/>
      <c r="G213" s="1" t="s">
        <v>278</v>
      </c>
      <c r="H213" s="99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23"/>
      <c r="T213" s="10"/>
      <c r="U213" s="10"/>
      <c r="V213" s="10"/>
      <c r="W213" s="10"/>
      <c r="X213" s="10"/>
      <c r="Y213" s="10"/>
      <c r="Z213" s="10"/>
      <c r="AA213" s="10"/>
      <c r="AB213" s="10"/>
      <c r="AC213" s="10"/>
      <c r="AD213" s="10"/>
    </row>
    <row r="214" spans="1:30">
      <c r="A214" s="1" t="s">
        <v>139</v>
      </c>
      <c r="B214" s="10"/>
      <c r="C214" s="1" t="s">
        <v>501</v>
      </c>
      <c r="D214" s="10"/>
      <c r="E214" s="1"/>
      <c r="F214" s="10"/>
      <c r="G214" s="1" t="s">
        <v>453</v>
      </c>
      <c r="H214" s="23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  <c r="Z214" s="10"/>
      <c r="AA214" s="10"/>
      <c r="AB214" s="10"/>
      <c r="AC214" s="10"/>
      <c r="AD214" s="10"/>
    </row>
    <row r="215" spans="1:30">
      <c r="A215" s="1" t="s">
        <v>478</v>
      </c>
      <c r="B215" s="10"/>
      <c r="C215" s="1" t="s">
        <v>500</v>
      </c>
      <c r="D215" s="10"/>
      <c r="E215" s="1"/>
      <c r="F215" s="10"/>
      <c r="G215" s="1" t="s">
        <v>149</v>
      </c>
      <c r="H215" s="23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0"/>
      <c r="AA215" s="10"/>
      <c r="AB215" s="10"/>
      <c r="AC215" s="10"/>
      <c r="AD215" s="10"/>
    </row>
    <row r="216" spans="1:30">
      <c r="A216" s="1" t="s">
        <v>14</v>
      </c>
      <c r="B216" s="10"/>
      <c r="C216" s="1" t="s">
        <v>454</v>
      </c>
      <c r="D216" s="10"/>
      <c r="E216" s="1"/>
      <c r="F216" s="10"/>
      <c r="G216" s="1" t="s">
        <v>455</v>
      </c>
      <c r="H216" s="23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33"/>
      <c r="V216" s="10"/>
      <c r="W216" s="10"/>
      <c r="X216" s="10"/>
      <c r="Y216" s="10"/>
      <c r="Z216" s="10"/>
      <c r="AA216" s="10"/>
      <c r="AB216" s="10"/>
      <c r="AC216" s="10"/>
      <c r="AD216" s="10"/>
    </row>
    <row r="217" spans="1:30">
      <c r="A217" s="1" t="s">
        <v>192</v>
      </c>
      <c r="B217" s="10"/>
      <c r="C217" s="1" t="s">
        <v>456</v>
      </c>
      <c r="D217" s="10"/>
      <c r="E217" s="28"/>
      <c r="F217" s="10"/>
      <c r="G217" s="28"/>
      <c r="H217" s="79"/>
      <c r="I217" s="10"/>
      <c r="J217" s="10"/>
      <c r="K217" s="10"/>
      <c r="L217" s="45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  <c r="Z217" s="10"/>
      <c r="AA217" s="10"/>
      <c r="AB217" s="10"/>
      <c r="AC217" s="10"/>
      <c r="AD217" s="10"/>
    </row>
    <row r="218" spans="1:30">
      <c r="A218" s="1" t="s">
        <v>170</v>
      </c>
      <c r="B218" s="10"/>
      <c r="C218" s="1" t="s">
        <v>457</v>
      </c>
      <c r="D218" s="10"/>
      <c r="E218" s="28"/>
      <c r="F218" s="10"/>
      <c r="G218" s="28"/>
      <c r="H218" s="10"/>
      <c r="I218" s="10"/>
      <c r="J218" s="36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10"/>
      <c r="AA218" s="10"/>
      <c r="AB218" s="10"/>
      <c r="AC218" s="10"/>
      <c r="AD218" s="10"/>
    </row>
    <row r="219" spans="1:30">
      <c r="A219" s="30"/>
      <c r="B219" s="10"/>
      <c r="C219" s="1" t="s">
        <v>458</v>
      </c>
      <c r="D219" s="10"/>
      <c r="E219" s="135" t="str">
        <f>E207&amp;" lag - Kvadruppel serie"</f>
        <v>4 lag - Kvadruppel serie</v>
      </c>
      <c r="F219" s="10"/>
      <c r="G219" s="135" t="str">
        <f>G207&amp;" lag - Trippel serie"</f>
        <v>8 lag - Trippel serie</v>
      </c>
      <c r="H219" s="10"/>
      <c r="I219" s="10"/>
      <c r="J219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"/>
      <c r="AA219" s="10"/>
      <c r="AB219" s="10"/>
      <c r="AC219" s="10"/>
      <c r="AD219" s="10"/>
    </row>
    <row r="220" spans="1:30">
      <c r="A220" s="128" t="str">
        <f>A207&amp;" lag - Dobbel serie"</f>
        <v>10 lag - Dobbel serie</v>
      </c>
      <c r="B220" s="10"/>
      <c r="C220" s="220"/>
      <c r="D220" s="10"/>
      <c r="E220" s="135" t="str">
        <f>(E207-1)* 4&amp;" kamper"</f>
        <v>12 kamper</v>
      </c>
      <c r="F220" s="10"/>
      <c r="G220" s="135" t="str">
        <f>(G207-1)* 3&amp;" kamper"</f>
        <v>21 kamper</v>
      </c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"/>
      <c r="AA220" s="10"/>
      <c r="AB220" s="10"/>
      <c r="AC220" s="10"/>
      <c r="AD220" s="10"/>
    </row>
    <row r="221" spans="1:30">
      <c r="A221" s="128" t="str">
        <f>(A207-1)*2&amp;" kamper"</f>
        <v>18 kamper</v>
      </c>
      <c r="B221" s="10"/>
      <c r="C221" s="135" t="str">
        <f>C207&amp;" lag - Dobbel Serie"</f>
        <v>11 lag - Dobbel Serie</v>
      </c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"/>
      <c r="AA221" s="10"/>
      <c r="AB221" s="10"/>
      <c r="AC221" s="10"/>
      <c r="AD221" s="10"/>
    </row>
    <row r="222" spans="1:30">
      <c r="A222" s="10"/>
      <c r="B222" s="10"/>
      <c r="C222" s="135" t="str">
        <f>(C207-1)*2&amp;" Kamper"</f>
        <v>20 Kamper</v>
      </c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  <c r="AA222" s="10"/>
      <c r="AB222" s="10"/>
      <c r="AC222" s="10"/>
      <c r="AD222" s="10"/>
    </row>
    <row r="223" spans="1:30">
      <c r="A223" s="10"/>
      <c r="B223" s="10"/>
      <c r="C223" s="10"/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"/>
      <c r="AA223" s="10"/>
      <c r="AB223" s="10"/>
      <c r="AC223" s="10"/>
      <c r="AD223" s="10"/>
    </row>
    <row r="224" spans="1:30" s="117" customFormat="1" ht="21">
      <c r="A224" s="117" t="s">
        <v>459</v>
      </c>
      <c r="E224" s="117">
        <f>A226+C226</f>
        <v>11</v>
      </c>
      <c r="F224" s="117" t="s">
        <v>36</v>
      </c>
      <c r="O224" s="117">
        <f>A226</f>
        <v>11</v>
      </c>
    </row>
    <row r="225" spans="1:30" ht="18.75">
      <c r="A225" s="70"/>
      <c r="B225" s="70"/>
      <c r="C225" s="70"/>
      <c r="D225" s="10"/>
      <c r="E225" s="70"/>
      <c r="F225" s="10"/>
      <c r="G225" s="7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0"/>
      <c r="AA225" s="10"/>
      <c r="AB225" s="10"/>
      <c r="AC225" s="10"/>
      <c r="AD225" s="10"/>
    </row>
    <row r="226" spans="1:30">
      <c r="A226" s="5">
        <f>COUNTA(A228:A240)</f>
        <v>11</v>
      </c>
      <c r="B226" s="10"/>
      <c r="C226" s="10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"/>
      <c r="AA226" s="10"/>
      <c r="AB226" s="10"/>
      <c r="AC226" s="10"/>
      <c r="AD226" s="10"/>
    </row>
    <row r="227" spans="1:30">
      <c r="A227" s="128" t="s">
        <v>460</v>
      </c>
      <c r="B227" s="10"/>
      <c r="C227" s="10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0"/>
      <c r="AA227" s="10"/>
      <c r="AB227" s="10"/>
      <c r="AC227" s="10"/>
      <c r="AD227" s="10"/>
    </row>
    <row r="228" spans="1:30">
      <c r="A228" s="1" t="s">
        <v>33</v>
      </c>
      <c r="B228" s="10"/>
      <c r="C228" s="160" t="s">
        <v>461</v>
      </c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23"/>
      <c r="T228" s="10"/>
      <c r="U228" s="10"/>
      <c r="V228" s="10"/>
      <c r="W228" s="10"/>
      <c r="X228" s="10"/>
      <c r="Y228" s="10"/>
      <c r="Z228" s="10"/>
      <c r="AA228" s="10"/>
      <c r="AB228" s="10"/>
      <c r="AC228" s="10"/>
      <c r="AD228" s="10"/>
    </row>
    <row r="229" spans="1:30">
      <c r="A229" s="1" t="s">
        <v>362</v>
      </c>
      <c r="B229" s="10"/>
      <c r="C229" s="10"/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"/>
      <c r="AA229" s="10"/>
      <c r="AB229" s="10"/>
      <c r="AC229" s="10"/>
      <c r="AD229" s="10"/>
    </row>
    <row r="230" spans="1:30">
      <c r="A230" s="1" t="s">
        <v>462</v>
      </c>
      <c r="B230" s="10"/>
      <c r="C230" s="10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0"/>
      <c r="AA230" s="10"/>
      <c r="AB230" s="10"/>
      <c r="AC230" s="10"/>
      <c r="AD230" s="10"/>
    </row>
    <row r="231" spans="1:30">
      <c r="A231" s="1" t="s">
        <v>463</v>
      </c>
      <c r="B231" s="10"/>
      <c r="C231" s="10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  <c r="Z231" s="10"/>
      <c r="AA231" s="10"/>
      <c r="AB231" s="10"/>
      <c r="AC231" s="10"/>
      <c r="AD231" s="10"/>
    </row>
    <row r="232" spans="1:30">
      <c r="A232" s="1" t="s">
        <v>17</v>
      </c>
      <c r="B232" s="10"/>
      <c r="C232" s="10"/>
      <c r="D232" s="10"/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10"/>
      <c r="AA232" s="10"/>
      <c r="AB232" s="10"/>
      <c r="AC232" s="10"/>
      <c r="AD232" s="10"/>
    </row>
    <row r="233" spans="1:30">
      <c r="A233" s="1" t="s">
        <v>255</v>
      </c>
      <c r="B233" s="10"/>
      <c r="C233" s="10"/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10"/>
      <c r="AA233" s="10"/>
      <c r="AB233" s="10"/>
      <c r="AC233" s="10"/>
      <c r="AD233" s="10"/>
    </row>
    <row r="234" spans="1:30">
      <c r="A234" s="1" t="s">
        <v>192</v>
      </c>
      <c r="B234" s="10"/>
      <c r="C234" s="10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"/>
      <c r="AA234" s="10"/>
      <c r="AB234" s="10"/>
      <c r="AC234" s="10"/>
      <c r="AD234" s="10"/>
    </row>
    <row r="235" spans="1:30">
      <c r="A235" s="1" t="s">
        <v>92</v>
      </c>
      <c r="B235" s="10"/>
      <c r="C235" s="10"/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0"/>
      <c r="AA235" s="10"/>
      <c r="AB235" s="10"/>
      <c r="AC235" s="10"/>
      <c r="AD235" s="10"/>
    </row>
    <row r="236" spans="1:30">
      <c r="A236" s="1" t="s">
        <v>202</v>
      </c>
      <c r="B236" s="10"/>
      <c r="C236" s="10"/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  <c r="Z236" s="10"/>
      <c r="AA236" s="10"/>
      <c r="AB236" s="10"/>
      <c r="AC236" s="10"/>
      <c r="AD236" s="10"/>
    </row>
    <row r="237" spans="1:30">
      <c r="A237" s="1" t="s">
        <v>170</v>
      </c>
      <c r="B237" s="10"/>
      <c r="C237" s="10"/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10"/>
      <c r="AA237" s="10"/>
      <c r="AB237" s="10"/>
      <c r="AC237" s="10"/>
      <c r="AD237" s="10"/>
    </row>
    <row r="238" spans="1:30">
      <c r="A238" s="1" t="s">
        <v>9</v>
      </c>
      <c r="B238" s="10"/>
      <c r="C238" s="10"/>
      <c r="D238" s="10"/>
      <c r="E238" s="10"/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0"/>
      <c r="AA238" s="10"/>
      <c r="AB238" s="10"/>
      <c r="AC238" s="10"/>
      <c r="AD238" s="10"/>
    </row>
    <row r="239" spans="1:30">
      <c r="A239" s="1"/>
      <c r="B239" s="10"/>
      <c r="C239" s="10"/>
      <c r="D239" s="10"/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0"/>
      <c r="AA239" s="10"/>
      <c r="AB239" s="10"/>
      <c r="AC239" s="10"/>
      <c r="AD239" s="10"/>
    </row>
    <row r="240" spans="1:30">
      <c r="A240" s="1"/>
      <c r="B240" s="10"/>
      <c r="C240" s="10"/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  <c r="Z240" s="10"/>
      <c r="AA240" s="10"/>
      <c r="AB240" s="10"/>
      <c r="AC240" s="10"/>
      <c r="AD240" s="10"/>
    </row>
    <row r="241" spans="1:30">
      <c r="A241" s="128" t="str">
        <f>A226&amp;" lag - Enkel serie"</f>
        <v>11 lag - Enkel serie</v>
      </c>
      <c r="B241" s="10"/>
      <c r="C241" s="10"/>
      <c r="D241" s="10"/>
      <c r="E241" s="10"/>
      <c r="F241" s="10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0"/>
      <c r="Y241" s="10"/>
      <c r="Z241" s="10"/>
      <c r="AA241" s="10"/>
      <c r="AB241" s="10"/>
      <c r="AC241" s="10"/>
      <c r="AD241" s="10"/>
    </row>
    <row r="242" spans="1:30">
      <c r="A242" s="128" t="str">
        <f>(A226-1)&amp;" kamper"</f>
        <v>10 kamper</v>
      </c>
      <c r="B242" s="10"/>
      <c r="C242" s="10"/>
      <c r="D242" s="10"/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0"/>
      <c r="X242" s="10"/>
      <c r="Y242" s="10"/>
      <c r="Z242" s="10"/>
      <c r="AA242" s="10"/>
      <c r="AB242" s="10"/>
      <c r="AC242" s="10"/>
      <c r="AD242" s="10"/>
    </row>
    <row r="243" spans="1:30">
      <c r="A243" s="10"/>
      <c r="B243" s="10"/>
      <c r="C243" s="10"/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/>
      <c r="X243" s="10"/>
      <c r="Y243" s="10"/>
      <c r="Z243" s="10"/>
      <c r="AA243" s="10"/>
      <c r="AB243" s="10"/>
      <c r="AC243" s="10"/>
      <c r="AD243" s="10"/>
    </row>
    <row r="244" spans="1:30">
      <c r="A244" s="10"/>
      <c r="B244" s="10"/>
      <c r="C244" s="10"/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0"/>
      <c r="X244" s="10"/>
      <c r="Y244" s="10"/>
      <c r="Z244" s="10"/>
      <c r="AA244" s="10"/>
      <c r="AB244" s="10"/>
      <c r="AC244" s="10"/>
      <c r="AD244" s="10"/>
    </row>
    <row r="245" spans="1:30">
      <c r="A245" s="10"/>
      <c r="B245" s="10"/>
      <c r="C245" s="10"/>
      <c r="D245" s="10"/>
      <c r="E245" s="10"/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0"/>
      <c r="X245" s="10"/>
      <c r="Y245" s="10"/>
      <c r="Z245" s="10"/>
      <c r="AA245" s="10"/>
      <c r="AB245" s="10"/>
      <c r="AC245" s="10"/>
      <c r="AD245" s="10"/>
    </row>
    <row r="246" spans="1:30">
      <c r="A246" s="10"/>
      <c r="B246" s="10"/>
      <c r="C246" s="10"/>
      <c r="D246" s="10"/>
      <c r="E246" s="10"/>
      <c r="F246" s="10"/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/>
      <c r="X246" s="10"/>
      <c r="Y246" s="10"/>
      <c r="Z246" s="10"/>
      <c r="AA246" s="10"/>
      <c r="AB246" s="10"/>
      <c r="AC246" s="10"/>
      <c r="AD246" s="10"/>
    </row>
    <row r="247" spans="1:30">
      <c r="A247" s="10"/>
      <c r="B247" s="10"/>
      <c r="C247" s="10"/>
      <c r="D247" s="10"/>
      <c r="E247" s="10"/>
      <c r="F247" s="10"/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0"/>
      <c r="X247" s="10"/>
      <c r="Y247" s="10"/>
      <c r="Z247" s="10"/>
      <c r="AA247" s="10"/>
      <c r="AB247" s="10"/>
      <c r="AC247" s="10"/>
      <c r="AD247" s="10"/>
    </row>
    <row r="248" spans="1:30">
      <c r="A248" s="10"/>
      <c r="B248" s="10"/>
      <c r="C248" s="10"/>
      <c r="D248" s="10"/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0"/>
      <c r="X248" s="10"/>
      <c r="Y248" s="10"/>
      <c r="Z248" s="10"/>
      <c r="AA248" s="10"/>
      <c r="AB248" s="10"/>
      <c r="AC248" s="10"/>
      <c r="AD248" s="10"/>
    </row>
    <row r="249" spans="1:30">
      <c r="A249" s="10"/>
      <c r="B249" s="10"/>
      <c r="C249" s="10"/>
      <c r="D249" s="10"/>
      <c r="E249" s="10"/>
      <c r="F249" s="10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10"/>
      <c r="X249" s="10"/>
      <c r="Y249" s="10"/>
      <c r="Z249" s="10"/>
      <c r="AA249" s="10"/>
      <c r="AB249" s="10"/>
      <c r="AC249" s="10"/>
      <c r="AD249" s="10"/>
    </row>
    <row r="250" spans="1:30">
      <c r="A250" s="10"/>
      <c r="B250" s="10"/>
      <c r="C250" s="10"/>
      <c r="D250" s="10"/>
      <c r="E250" s="10"/>
      <c r="F250" s="10"/>
      <c r="G250" s="10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  <c r="U250" s="10"/>
      <c r="V250" s="10"/>
      <c r="W250" s="10"/>
      <c r="X250" s="10"/>
      <c r="Y250" s="10"/>
      <c r="Z250" s="10"/>
      <c r="AA250" s="10"/>
      <c r="AB250" s="10"/>
      <c r="AC250" s="10"/>
      <c r="AD250" s="10"/>
    </row>
    <row r="251" spans="1:30">
      <c r="A251" s="10"/>
      <c r="B251" s="10"/>
      <c r="C251" s="10"/>
      <c r="D251" s="10"/>
      <c r="E251" s="10"/>
      <c r="F251" s="10"/>
      <c r="G251" s="10"/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/>
      <c r="U251" s="10"/>
      <c r="V251" s="10"/>
      <c r="W251" s="10"/>
      <c r="X251" s="10"/>
      <c r="Y251" s="10"/>
      <c r="Z251" s="10"/>
      <c r="AA251" s="10"/>
      <c r="AB251" s="10"/>
      <c r="AC251" s="10"/>
      <c r="AD251" s="10"/>
    </row>
    <row r="252" spans="1:30">
      <c r="A252" s="10"/>
      <c r="B252" s="10"/>
      <c r="C252" s="10"/>
      <c r="D252" s="10"/>
      <c r="E252" s="10"/>
      <c r="F252" s="10"/>
      <c r="G252" s="10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/>
      <c r="U252" s="10"/>
      <c r="V252" s="10"/>
      <c r="W252" s="10"/>
      <c r="X252" s="10"/>
      <c r="Y252" s="10"/>
      <c r="Z252" s="10"/>
      <c r="AA252" s="10"/>
      <c r="AB252" s="10"/>
      <c r="AC252" s="10"/>
      <c r="AD252" s="10"/>
    </row>
    <row r="253" spans="1:30">
      <c r="A253" s="10"/>
      <c r="B253" s="10"/>
      <c r="C253" s="10"/>
      <c r="D253" s="10"/>
      <c r="E253" s="10"/>
      <c r="F253" s="10"/>
      <c r="G253" s="10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/>
      <c r="U253" s="10"/>
      <c r="V253" s="10"/>
      <c r="W253" s="10"/>
      <c r="X253" s="10"/>
      <c r="Y253" s="10"/>
      <c r="Z253" s="10"/>
      <c r="AA253" s="10"/>
      <c r="AB253" s="10"/>
      <c r="AC253" s="10"/>
      <c r="AD253" s="10"/>
    </row>
    <row r="254" spans="1:30">
      <c r="A254" s="10"/>
      <c r="B254" s="10"/>
      <c r="C254" s="10"/>
      <c r="D254" s="10"/>
      <c r="E254" s="10"/>
      <c r="F254" s="10"/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  <c r="U254" s="10"/>
      <c r="V254" s="10"/>
      <c r="W254" s="10"/>
      <c r="X254" s="10"/>
      <c r="Y254" s="10"/>
      <c r="Z254" s="10"/>
      <c r="AA254" s="10"/>
      <c r="AB254" s="10"/>
      <c r="AC254" s="10"/>
      <c r="AD254" s="10"/>
    </row>
    <row r="255" spans="1:30">
      <c r="A255" s="10"/>
      <c r="B255" s="10"/>
      <c r="C255" s="10"/>
      <c r="D255" s="10"/>
      <c r="E255" s="10"/>
      <c r="F255" s="10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  <c r="U255" s="10"/>
      <c r="V255" s="10"/>
      <c r="W255" s="10"/>
      <c r="X255" s="10"/>
      <c r="Y255" s="10"/>
      <c r="Z255" s="10"/>
      <c r="AA255" s="10"/>
      <c r="AB255" s="10"/>
      <c r="AC255" s="10"/>
      <c r="AD255" s="10"/>
    </row>
    <row r="256" spans="1:30">
      <c r="A256" s="10"/>
      <c r="B256" s="10"/>
      <c r="C256" s="10"/>
      <c r="D256" s="10"/>
      <c r="E256" s="10"/>
      <c r="F256" s="10"/>
      <c r="G256" s="10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  <c r="U256" s="10"/>
      <c r="V256" s="10"/>
      <c r="W256" s="10"/>
      <c r="X256" s="10"/>
      <c r="Y256" s="10"/>
      <c r="Z256" s="10"/>
      <c r="AA256" s="10"/>
      <c r="AB256" s="10"/>
      <c r="AC256" s="10"/>
      <c r="AD256" s="10"/>
    </row>
    <row r="257" spans="1:30">
      <c r="A257" s="10"/>
      <c r="B257" s="10"/>
      <c r="C257" s="10"/>
      <c r="D257" s="10"/>
      <c r="E257" s="10"/>
      <c r="F257" s="10"/>
      <c r="G257" s="10"/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/>
      <c r="U257" s="10"/>
      <c r="V257" s="10"/>
      <c r="W257" s="10"/>
      <c r="X257" s="10"/>
      <c r="Y257" s="10"/>
      <c r="Z257" s="10"/>
      <c r="AA257" s="10"/>
      <c r="AB257" s="10"/>
      <c r="AC257" s="10"/>
      <c r="AD257" s="10"/>
    </row>
    <row r="258" spans="1:30">
      <c r="A258" s="10"/>
      <c r="B258" s="10"/>
      <c r="C258" s="10"/>
      <c r="D258" s="10"/>
      <c r="E258" s="10"/>
      <c r="F258" s="10"/>
      <c r="G258" s="10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  <c r="U258" s="10"/>
      <c r="V258" s="10"/>
      <c r="W258" s="10"/>
      <c r="X258" s="10"/>
      <c r="Y258" s="10"/>
      <c r="Z258" s="10"/>
      <c r="AA258" s="10"/>
      <c r="AB258" s="10"/>
      <c r="AC258" s="10"/>
      <c r="AD258" s="10"/>
    </row>
    <row r="259" spans="1:30">
      <c r="A259" s="10"/>
      <c r="B259" s="10"/>
      <c r="C259" s="10"/>
      <c r="D259" s="10"/>
      <c r="E259" s="10"/>
      <c r="F259" s="10"/>
      <c r="G259" s="10"/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10"/>
      <c r="U259" s="10"/>
      <c r="V259" s="10"/>
      <c r="W259" s="10"/>
      <c r="X259" s="10"/>
      <c r="Y259" s="10"/>
      <c r="Z259" s="10"/>
      <c r="AA259" s="10"/>
      <c r="AB259" s="10"/>
      <c r="AC259" s="10"/>
      <c r="AD259" s="10"/>
    </row>
    <row r="260" spans="1:30">
      <c r="A260" s="10"/>
      <c r="B260" s="10"/>
      <c r="C260" s="10"/>
      <c r="D260" s="10"/>
      <c r="E260" s="10"/>
      <c r="F260" s="10"/>
      <c r="G260" s="10"/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0"/>
      <c r="U260" s="10"/>
      <c r="V260" s="10"/>
      <c r="W260" s="10"/>
      <c r="X260" s="10"/>
      <c r="Y260" s="10"/>
      <c r="Z260" s="10"/>
      <c r="AA260" s="10"/>
      <c r="AB260" s="10"/>
      <c r="AC260" s="10"/>
      <c r="AD260" s="10"/>
    </row>
    <row r="261" spans="1:30">
      <c r="A261" s="10"/>
      <c r="B261" s="10"/>
      <c r="C261" s="10"/>
      <c r="D261" s="10"/>
      <c r="E261" s="10"/>
      <c r="F261" s="10"/>
      <c r="G261" s="10"/>
      <c r="H261" s="10"/>
      <c r="I261" s="10"/>
      <c r="J261" s="10"/>
      <c r="K261" s="10"/>
      <c r="L261" s="10"/>
      <c r="M261" s="10"/>
      <c r="N261" s="10"/>
      <c r="O261" s="10"/>
      <c r="P261" s="10"/>
      <c r="Q261" s="10"/>
      <c r="R261" s="10"/>
      <c r="S261" s="10"/>
      <c r="T261" s="10"/>
      <c r="U261" s="10"/>
      <c r="V261" s="10"/>
      <c r="W261" s="10"/>
      <c r="X261" s="10"/>
      <c r="Y261" s="10"/>
      <c r="Z261" s="10"/>
      <c r="AA261" s="10"/>
      <c r="AB261" s="10"/>
      <c r="AC261" s="10"/>
      <c r="AD261" s="10"/>
    </row>
    <row r="262" spans="1:30">
      <c r="A262" s="10"/>
      <c r="B262" s="10"/>
      <c r="C262" s="10"/>
      <c r="D262" s="10"/>
      <c r="E262" s="10"/>
      <c r="F262" s="10"/>
      <c r="G262" s="10"/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0"/>
      <c r="U262" s="10"/>
      <c r="V262" s="10"/>
      <c r="W262" s="10"/>
      <c r="X262" s="10"/>
      <c r="Y262" s="10"/>
      <c r="Z262" s="10"/>
      <c r="AA262" s="10"/>
      <c r="AB262" s="10"/>
      <c r="AC262" s="10"/>
      <c r="AD262" s="10"/>
    </row>
    <row r="263" spans="1:30">
      <c r="A263" s="10"/>
      <c r="B263" s="10"/>
      <c r="C263" s="10"/>
      <c r="D263" s="10"/>
      <c r="E263" s="10"/>
      <c r="F263" s="10"/>
      <c r="G263" s="10"/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0"/>
      <c r="S263" s="10"/>
      <c r="T263" s="10"/>
      <c r="U263" s="10"/>
      <c r="V263" s="10"/>
      <c r="W263" s="10"/>
      <c r="X263" s="10"/>
      <c r="Y263" s="10"/>
      <c r="Z263" s="10"/>
      <c r="AA263" s="10"/>
      <c r="AB263" s="10"/>
      <c r="AC263" s="10"/>
      <c r="AD263" s="10"/>
    </row>
    <row r="264" spans="1:30">
      <c r="A264" s="10"/>
      <c r="B264" s="10"/>
      <c r="C264" s="10"/>
      <c r="D264" s="10"/>
      <c r="E264" s="10"/>
      <c r="F264" s="10"/>
      <c r="G264" s="10"/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10"/>
      <c r="U264" s="10"/>
      <c r="V264" s="10"/>
      <c r="W264" s="10"/>
      <c r="X264" s="10"/>
      <c r="Y264" s="10"/>
      <c r="Z264" s="10"/>
      <c r="AA264" s="10"/>
      <c r="AB264" s="10"/>
      <c r="AC264" s="10"/>
      <c r="AD264" s="10"/>
    </row>
    <row r="265" spans="1:30">
      <c r="A265" s="10"/>
      <c r="B265" s="10"/>
      <c r="C265" s="10"/>
      <c r="D265" s="10"/>
      <c r="E265" s="10"/>
      <c r="F265" s="10"/>
      <c r="G265" s="10"/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0"/>
      <c r="S265" s="10"/>
      <c r="T265" s="10"/>
      <c r="U265" s="10"/>
      <c r="V265" s="10"/>
      <c r="W265" s="10"/>
      <c r="X265" s="10"/>
      <c r="Y265" s="10"/>
      <c r="Z265" s="10"/>
      <c r="AA265" s="10"/>
      <c r="AB265" s="10"/>
      <c r="AC265" s="10"/>
      <c r="AD265" s="10"/>
    </row>
    <row r="266" spans="1:30">
      <c r="A266" s="10"/>
      <c r="B266" s="10"/>
      <c r="C266" s="10"/>
      <c r="D266" s="10"/>
      <c r="E266" s="10"/>
      <c r="F266" s="10"/>
      <c r="G266" s="10"/>
      <c r="H266" s="10"/>
      <c r="I266" s="10"/>
      <c r="J266" s="10"/>
      <c r="K266" s="10"/>
      <c r="L266" s="10"/>
      <c r="M266" s="10"/>
      <c r="N266" s="10"/>
      <c r="O266" s="10"/>
      <c r="P266" s="10"/>
      <c r="Q266" s="10"/>
      <c r="R266" s="10"/>
      <c r="S266" s="10"/>
      <c r="T266" s="10"/>
      <c r="U266" s="10"/>
      <c r="V266" s="10"/>
      <c r="W266" s="10"/>
      <c r="X266" s="10"/>
      <c r="Y266" s="10"/>
      <c r="Z266" s="10"/>
      <c r="AA266" s="10"/>
      <c r="AB266" s="10"/>
      <c r="AC266" s="10"/>
      <c r="AD266" s="10"/>
    </row>
    <row r="267" spans="1:30">
      <c r="A267" s="10"/>
      <c r="B267" s="10"/>
      <c r="C267" s="10"/>
      <c r="D267" s="10"/>
      <c r="E267" s="10"/>
      <c r="F267" s="10"/>
      <c r="G267" s="10"/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0"/>
      <c r="S267" s="10"/>
      <c r="T267" s="10"/>
      <c r="U267" s="10"/>
      <c r="V267" s="10"/>
      <c r="W267" s="10"/>
      <c r="X267" s="10"/>
      <c r="Y267" s="10"/>
      <c r="Z267" s="10"/>
      <c r="AA267" s="10"/>
      <c r="AB267" s="10"/>
      <c r="AC267" s="10"/>
      <c r="AD267" s="10"/>
    </row>
    <row r="268" spans="1:30">
      <c r="A268" s="10"/>
      <c r="B268" s="10"/>
      <c r="C268" s="10"/>
      <c r="D268" s="10"/>
      <c r="E268" s="10"/>
      <c r="F268" s="10"/>
      <c r="G268" s="10"/>
      <c r="H268" s="10"/>
      <c r="I268" s="10"/>
      <c r="J268" s="10"/>
      <c r="K268" s="10"/>
      <c r="L268" s="10"/>
      <c r="M268" s="10"/>
      <c r="N268" s="10"/>
      <c r="O268" s="10"/>
      <c r="P268" s="10"/>
      <c r="Q268" s="10"/>
      <c r="R268" s="10"/>
      <c r="S268" s="10"/>
      <c r="T268" s="10"/>
      <c r="U268" s="10"/>
      <c r="V268" s="10"/>
      <c r="W268" s="10"/>
      <c r="X268" s="10"/>
      <c r="Y268" s="10"/>
      <c r="Z268" s="10"/>
      <c r="AA268" s="10"/>
      <c r="AB268" s="10"/>
      <c r="AC268" s="10"/>
      <c r="AD268" s="10"/>
    </row>
    <row r="269" spans="1:30">
      <c r="A269" s="10"/>
      <c r="B269" s="10"/>
      <c r="C269" s="10"/>
      <c r="D269" s="10"/>
      <c r="E269" s="10"/>
      <c r="F269" s="10"/>
      <c r="G269" s="10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/>
      <c r="U269" s="10"/>
      <c r="V269" s="10"/>
      <c r="W269" s="10"/>
      <c r="X269" s="10"/>
      <c r="Y269" s="10"/>
      <c r="Z269" s="10"/>
      <c r="AA269" s="10"/>
      <c r="AB269" s="10"/>
      <c r="AC269" s="10"/>
      <c r="AD269" s="10"/>
    </row>
    <row r="270" spans="1:30">
      <c r="A270" s="10"/>
      <c r="B270" s="10"/>
      <c r="C270" s="10"/>
      <c r="D270" s="10"/>
      <c r="E270" s="10"/>
      <c r="F270" s="10"/>
      <c r="G270" s="10"/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0"/>
      <c r="S270" s="10"/>
      <c r="T270" s="10"/>
      <c r="U270" s="10"/>
      <c r="V270" s="10"/>
      <c r="W270" s="10"/>
      <c r="X270" s="10"/>
      <c r="Y270" s="10"/>
      <c r="Z270" s="10"/>
      <c r="AA270" s="10"/>
      <c r="AB270" s="10"/>
      <c r="AC270" s="10"/>
      <c r="AD270" s="10"/>
    </row>
    <row r="271" spans="1:30">
      <c r="A271" s="10"/>
      <c r="B271" s="10"/>
      <c r="C271" s="10"/>
      <c r="D271" s="10"/>
      <c r="E271" s="10"/>
      <c r="F271" s="10"/>
      <c r="G271" s="10"/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0"/>
      <c r="S271" s="10"/>
      <c r="T271" s="10"/>
      <c r="U271" s="10"/>
      <c r="V271" s="10"/>
      <c r="W271" s="10"/>
      <c r="X271" s="10"/>
      <c r="Y271" s="10"/>
      <c r="Z271" s="10"/>
      <c r="AA271" s="10"/>
      <c r="AB271" s="10"/>
      <c r="AC271" s="10"/>
      <c r="AD271" s="10"/>
    </row>
    <row r="272" spans="1:30">
      <c r="A272" s="10"/>
      <c r="B272" s="10"/>
      <c r="C272" s="10"/>
      <c r="D272" s="10"/>
      <c r="E272" s="10"/>
      <c r="F272" s="10"/>
      <c r="G272" s="10"/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0"/>
      <c r="S272" s="10"/>
      <c r="T272" s="10"/>
      <c r="U272" s="10"/>
      <c r="V272" s="10"/>
      <c r="W272" s="10"/>
      <c r="X272" s="10"/>
      <c r="Y272" s="10"/>
      <c r="Z272" s="10"/>
      <c r="AA272" s="10"/>
      <c r="AB272" s="10"/>
      <c r="AC272" s="10"/>
      <c r="AD272" s="10"/>
    </row>
    <row r="273" spans="1:30">
      <c r="A273" s="10"/>
      <c r="B273" s="10"/>
      <c r="C273" s="10"/>
      <c r="D273" s="10"/>
      <c r="E273" s="10"/>
      <c r="F273" s="10"/>
      <c r="G273" s="10"/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0"/>
      <c r="S273" s="10"/>
      <c r="T273" s="10"/>
      <c r="U273" s="10"/>
      <c r="V273" s="10"/>
      <c r="W273" s="10"/>
      <c r="X273" s="10"/>
      <c r="Y273" s="10"/>
      <c r="Z273" s="10"/>
      <c r="AA273" s="10"/>
      <c r="AB273" s="10"/>
      <c r="AC273" s="10"/>
      <c r="AD273" s="10"/>
    </row>
    <row r="274" spans="1:30">
      <c r="A274" s="10"/>
      <c r="B274" s="10"/>
      <c r="C274" s="10"/>
      <c r="D274" s="10"/>
      <c r="E274" s="10"/>
      <c r="F274" s="10"/>
      <c r="G274" s="10"/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10"/>
      <c r="S274" s="10"/>
      <c r="T274" s="10"/>
      <c r="U274" s="10"/>
      <c r="V274" s="10"/>
      <c r="W274" s="10"/>
      <c r="X274" s="10"/>
      <c r="Y274" s="10"/>
      <c r="Z274" s="10"/>
      <c r="AA274" s="10"/>
      <c r="AB274" s="10"/>
      <c r="AC274" s="10"/>
      <c r="AD274" s="10"/>
    </row>
    <row r="275" spans="1:30">
      <c r="A275" s="10"/>
      <c r="B275" s="10"/>
      <c r="C275" s="10"/>
      <c r="D275" s="10"/>
      <c r="E275" s="10"/>
      <c r="F275" s="10"/>
      <c r="G275" s="10"/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/>
      <c r="S275" s="10"/>
      <c r="T275" s="10"/>
      <c r="U275" s="10"/>
      <c r="V275" s="10"/>
      <c r="W275" s="10"/>
      <c r="X275" s="10"/>
      <c r="Y275" s="10"/>
      <c r="Z275" s="10"/>
      <c r="AA275" s="10"/>
      <c r="AB275" s="10"/>
      <c r="AC275" s="10"/>
      <c r="AD275" s="10"/>
    </row>
    <row r="276" spans="1:30">
      <c r="A276" s="10"/>
      <c r="B276" s="10"/>
      <c r="C276" s="10"/>
      <c r="D276" s="10"/>
      <c r="E276" s="10"/>
      <c r="F276" s="10"/>
      <c r="G276" s="10"/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0"/>
      <c r="S276" s="10"/>
      <c r="T276" s="10"/>
      <c r="U276" s="10"/>
      <c r="V276" s="10"/>
      <c r="W276" s="10"/>
      <c r="X276" s="10"/>
      <c r="Y276" s="10"/>
      <c r="Z276" s="10"/>
      <c r="AA276" s="10"/>
      <c r="AB276" s="10"/>
      <c r="AC276" s="10"/>
      <c r="AD276" s="10"/>
    </row>
    <row r="277" spans="1:30">
      <c r="A277" s="10"/>
      <c r="B277" s="10"/>
      <c r="C277" s="10"/>
      <c r="D277" s="10"/>
      <c r="E277" s="10"/>
      <c r="F277" s="10"/>
      <c r="G277" s="10"/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10"/>
      <c r="U277" s="10"/>
      <c r="V277" s="10"/>
      <c r="W277" s="10"/>
      <c r="X277" s="10"/>
      <c r="Y277" s="10"/>
      <c r="Z277" s="10"/>
      <c r="AA277" s="10"/>
      <c r="AB277" s="10"/>
      <c r="AC277" s="10"/>
      <c r="AD277" s="10"/>
    </row>
    <row r="278" spans="1:30">
      <c r="A278" s="10"/>
      <c r="B278" s="10"/>
      <c r="C278" s="10"/>
      <c r="D278" s="10"/>
      <c r="E278" s="10"/>
      <c r="F278" s="10"/>
      <c r="G278" s="10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0"/>
      <c r="S278" s="10"/>
      <c r="T278" s="10"/>
      <c r="U278" s="10"/>
      <c r="V278" s="10"/>
      <c r="W278" s="10"/>
      <c r="X278" s="10"/>
      <c r="Y278" s="10"/>
      <c r="Z278" s="10"/>
      <c r="AA278" s="10"/>
      <c r="AB278" s="10"/>
      <c r="AC278" s="10"/>
      <c r="AD278" s="10"/>
    </row>
    <row r="279" spans="1:30">
      <c r="A279" s="10"/>
      <c r="B279" s="10"/>
      <c r="C279" s="10"/>
      <c r="D279" s="10"/>
      <c r="E279" s="10"/>
      <c r="F279" s="10"/>
      <c r="G279" s="10"/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0"/>
      <c r="S279" s="10"/>
      <c r="T279" s="10"/>
      <c r="U279" s="10"/>
      <c r="V279" s="10"/>
      <c r="W279" s="10"/>
      <c r="X279" s="10"/>
      <c r="Y279" s="10"/>
      <c r="Z279" s="10"/>
      <c r="AA279" s="10"/>
      <c r="AB279" s="10"/>
      <c r="AC279" s="10"/>
      <c r="AD279" s="10"/>
    </row>
  </sheetData>
  <sortState xmlns:xlrd2="http://schemas.microsoft.com/office/spreadsheetml/2017/richdata2" ref="A228:A238">
    <sortCondition ref="A228:A238"/>
  </sortState>
  <phoneticPr fontId="8" type="noConversion"/>
  <pageMargins left="0.7" right="0.7" top="0.75" bottom="0.75" header="0.3" footer="0.3"/>
  <pageSetup paperSize="9" scale="54" orientation="landscape" r:id="rId1"/>
  <headerFooter>
    <oddHeader>&amp;LGutter&amp;CPuljeoppsett Sesongen 2016/2017_x000D_Høringsforslag - frist 22.mai for innspill&amp;RNHF Region Vest</oddHeader>
    <oddFooter>&amp;L13.mai 2016&amp;R&amp;P av &amp;N</oddFooter>
  </headerFooter>
  <rowBreaks count="5" manualBreakCount="5">
    <brk id="75" max="16383" man="1"/>
    <brk id="106" max="16383" man="1"/>
    <brk id="171" max="16383" man="1"/>
    <brk id="216" max="16383" man="1"/>
    <brk id="258" max="16383" man="1"/>
  </rowBreaks>
  <colBreaks count="1" manualBreakCount="1">
    <brk id="16" max="1048575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BE31AAFE6757D4385D5332B948675ED" ma:contentTypeVersion="12" ma:contentTypeDescription="Opprett et nytt dokument." ma:contentTypeScope="" ma:versionID="2969d29663a1ccf3acf72d3bf6d985fd">
  <xsd:schema xmlns:xsd="http://www.w3.org/2001/XMLSchema" xmlns:xs="http://www.w3.org/2001/XMLSchema" xmlns:p="http://schemas.microsoft.com/office/2006/metadata/properties" xmlns:ns2="bcae501f-39b9-4ba6-8240-41d280134e31" xmlns:ns3="c78afa1b-15c1-4fee-8666-b795360a0935" targetNamespace="http://schemas.microsoft.com/office/2006/metadata/properties" ma:root="true" ma:fieldsID="74a9b41a01ed2f6bcbf072b08be4bfde" ns2:_="" ns3:_="">
    <xsd:import namespace="bcae501f-39b9-4ba6-8240-41d280134e31"/>
    <xsd:import namespace="c78afa1b-15c1-4fee-8666-b795360a093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ae501f-39b9-4ba6-8240-41d280134e3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8afa1b-15c1-4fee-8666-b795360a093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A0B47CB-24C0-48D9-B088-0CBC53C1E44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cae501f-39b9-4ba6-8240-41d280134e31"/>
    <ds:schemaRef ds:uri="c78afa1b-15c1-4fee-8666-b795360a093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D7EDFFC-01E5-4EF9-B3AF-036B1D2E572E}">
  <ds:schemaRefs>
    <ds:schemaRef ds:uri="http://purl.org/dc/terms/"/>
    <ds:schemaRef ds:uri="http://schemas.microsoft.com/office/2006/metadata/properties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c78afa1b-15c1-4fee-8666-b795360a0935"/>
    <ds:schemaRef ds:uri="http://schemas.openxmlformats.org/package/2006/metadata/core-properties"/>
    <ds:schemaRef ds:uri="bcae501f-39b9-4ba6-8240-41d280134e31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133D08E6-6E9F-4255-8F30-DAE05AA95AB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HU</vt:lpstr>
      <vt:lpstr>Jenter</vt:lpstr>
      <vt:lpstr>Gutter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Trones, Siv</dc:creator>
  <cp:keywords/>
  <dc:description/>
  <cp:lastModifiedBy>Ullestad, Christine</cp:lastModifiedBy>
  <cp:revision/>
  <dcterms:created xsi:type="dcterms:W3CDTF">2016-05-07T08:28:12Z</dcterms:created>
  <dcterms:modified xsi:type="dcterms:W3CDTF">2022-05-07T20:37:14Z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0x010100CBE31AAFE6757D4385D5332B948675ED</vt:lpwstr>
  </property>
  <property fmtid="{D5CDD505-2E9C-101B-9397-08002B2CF9AE}" pid="3" name="Dokumentkategori">
    <vt:lpwstr/>
  </property>
  <property fmtid="{D5CDD505-2E9C-101B-9397-08002B2CF9AE}" pid="4" name="OrgTilhorighet">
    <vt:lpwstr>1;#SF33 Region Vest|505c3eba-d34a-4709-927d-01c0c0fecb8c</vt:lpwstr>
  </property>
  <property fmtid="{D5CDD505-2E9C-101B-9397-08002B2CF9AE}" pid="5" name="_dlc_DocIdItemGuid">
    <vt:lpwstr>0e57c35a-b534-4023-afb9-85069602346a</vt:lpwstr>
  </property>
</Properties>
</file>