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lisbethadolfsen_voldsund_handball_no/Documents/NHF RV/Seksjonsleder/"/>
    </mc:Choice>
  </mc:AlternateContent>
  <xr:revisionPtr revIDLastSave="0" documentId="8_{D3DFA0EF-24C8-4165-90E7-E01AB928516D}" xr6:coauthVersionLast="47" xr6:coauthVersionMax="47" xr10:uidLastSave="{00000000-0000-0000-0000-000000000000}"/>
  <bookViews>
    <workbookView xWindow="-38520" yWindow="-120" windowWidth="38640" windowHeight="21240" firstSheet="1" activeTab="1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externalReferences>
    <externalReference r:id="rId6"/>
  </externalReferences>
  <definedNames>
    <definedName name="_xlnm._FilterDatabase" localSheetId="2" hidden="1">Jenter!$L$202:$L$208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9" i="2" l="1"/>
  <c r="D179" i="2"/>
  <c r="B312" i="2"/>
  <c r="B326" i="2" s="1"/>
  <c r="H130" i="3"/>
  <c r="H146" i="3" s="1"/>
  <c r="J127" i="2"/>
  <c r="J148" i="2" s="1"/>
  <c r="B141" i="3"/>
  <c r="B140" i="3"/>
  <c r="H103" i="3"/>
  <c r="H117" i="3" s="1"/>
  <c r="F34" i="3"/>
  <c r="D231" i="2"/>
  <c r="L99" i="2"/>
  <c r="L115" i="2" s="1"/>
  <c r="J66" i="2"/>
  <c r="J89" i="2" s="1"/>
  <c r="D33" i="2"/>
  <c r="J130" i="3"/>
  <c r="F103" i="3"/>
  <c r="B162" i="3"/>
  <c r="D162" i="3"/>
  <c r="D177" i="3" s="1"/>
  <c r="J3" i="2"/>
  <c r="J25" i="2" s="1"/>
  <c r="F130" i="3"/>
  <c r="F146" i="3" s="1"/>
  <c r="B66" i="2"/>
  <c r="B327" i="2"/>
  <c r="F3" i="3"/>
  <c r="B146" i="2"/>
  <c r="H99" i="2"/>
  <c r="B99" i="2"/>
  <c r="B121" i="2" s="1"/>
  <c r="D71" i="3"/>
  <c r="B71" i="3"/>
  <c r="D312" i="2"/>
  <c r="D326" i="2" s="1"/>
  <c r="D146" i="2"/>
  <c r="E2" i="7"/>
  <c r="P35" i="2"/>
  <c r="P47" i="2" s="1"/>
  <c r="N35" i="2"/>
  <c r="N47" i="2" s="1"/>
  <c r="L35" i="2"/>
  <c r="L47" i="2" s="1"/>
  <c r="L5" i="7"/>
  <c r="L26" i="7" s="1"/>
  <c r="L25" i="7"/>
  <c r="D130" i="3"/>
  <c r="D141" i="3" s="1"/>
  <c r="B130" i="3"/>
  <c r="D103" i="3"/>
  <c r="D119" i="3" s="1"/>
  <c r="B3" i="3"/>
  <c r="F312" i="2"/>
  <c r="F327" i="2" s="1"/>
  <c r="F146" i="2"/>
  <c r="J99" i="2"/>
  <c r="J110" i="2" s="1"/>
  <c r="F341" i="2"/>
  <c r="B341" i="2"/>
  <c r="D341" i="2"/>
  <c r="D356" i="2" s="1"/>
  <c r="B184" i="3"/>
  <c r="E181" i="3" s="1"/>
  <c r="D4" i="5"/>
  <c r="J35" i="2"/>
  <c r="J55" i="2" s="1"/>
  <c r="H35" i="2"/>
  <c r="H55" i="2" s="1"/>
  <c r="D35" i="2"/>
  <c r="D55" i="2" s="1"/>
  <c r="B35" i="2"/>
  <c r="B55" i="2" s="1"/>
  <c r="F35" i="2"/>
  <c r="F55" i="2" s="1"/>
  <c r="B127" i="2"/>
  <c r="B142" i="2" s="1"/>
  <c r="D127" i="2"/>
  <c r="D143" i="2" s="1"/>
  <c r="F162" i="3"/>
  <c r="F201" i="2"/>
  <c r="B182" i="2"/>
  <c r="B197" i="2" s="1"/>
  <c r="D182" i="2"/>
  <c r="F99" i="2"/>
  <c r="F116" i="2" s="1"/>
  <c r="D99" i="2"/>
  <c r="D121" i="2" s="1"/>
  <c r="F233" i="2"/>
  <c r="F250" i="2" s="1"/>
  <c r="D287" i="2"/>
  <c r="D303" i="2" s="1"/>
  <c r="B287" i="2"/>
  <c r="B303" i="2" s="1"/>
  <c r="D327" i="2"/>
  <c r="B356" i="2"/>
  <c r="J182" i="2"/>
  <c r="H66" i="2"/>
  <c r="H88" i="2" s="1"/>
  <c r="F66" i="2"/>
  <c r="F88" i="2" s="1"/>
  <c r="D66" i="2"/>
  <c r="F3" i="2"/>
  <c r="F25" i="2" s="1"/>
  <c r="L3" i="2"/>
  <c r="L25" i="2" s="1"/>
  <c r="B3" i="2"/>
  <c r="B25" i="2" s="1"/>
  <c r="H3" i="2"/>
  <c r="H25" i="2" s="1"/>
  <c r="D3" i="2"/>
  <c r="D25" i="2" s="1"/>
  <c r="D284" i="2" l="1"/>
  <c r="E127" i="3"/>
  <c r="F145" i="3"/>
  <c r="H145" i="3"/>
  <c r="F161" i="2"/>
  <c r="F160" i="2"/>
  <c r="B143" i="2"/>
  <c r="D125" i="2"/>
  <c r="F174" i="3"/>
  <c r="F175" i="3"/>
  <c r="D140" i="3"/>
  <c r="D357" i="2"/>
  <c r="F326" i="2"/>
  <c r="J149" i="2"/>
  <c r="D142" i="2"/>
  <c r="F218" i="2"/>
  <c r="F217" i="2"/>
  <c r="D197" i="2"/>
  <c r="D198" i="2"/>
  <c r="B198" i="2"/>
  <c r="F249" i="2"/>
  <c r="B103" i="3"/>
  <c r="B119" i="3" s="1"/>
  <c r="D88" i="3"/>
  <c r="B34" i="3"/>
  <c r="D34" i="3"/>
  <c r="J5" i="7"/>
  <c r="J20" i="7" s="1"/>
  <c r="H5" i="7"/>
  <c r="H21" i="7" s="1"/>
  <c r="J3" i="3"/>
  <c r="B5" i="7"/>
  <c r="F5" i="7"/>
  <c r="F20" i="7" s="1"/>
  <c r="H3" i="3"/>
  <c r="D3" i="3"/>
  <c r="F357" i="2"/>
  <c r="D176" i="3"/>
  <c r="B194" i="3"/>
  <c r="B195" i="3"/>
  <c r="R3" i="2"/>
  <c r="R15" i="2" s="1"/>
  <c r="N3" i="2"/>
  <c r="N17" i="2" s="1"/>
  <c r="P3" i="2"/>
  <c r="P17" i="2" s="1"/>
  <c r="D5" i="7"/>
  <c r="D21" i="7" s="1"/>
  <c r="J201" i="2"/>
  <c r="E1" i="3" l="1"/>
  <c r="E32" i="3"/>
  <c r="E69" i="3"/>
  <c r="D1" i="2"/>
  <c r="F358" i="2"/>
  <c r="B355" i="2"/>
  <c r="B20" i="7"/>
  <c r="D20" i="7"/>
  <c r="B19" i="7"/>
  <c r="F21" i="7"/>
  <c r="J21" i="7"/>
  <c r="H20" i="7"/>
  <c r="J202" i="2"/>
  <c r="H116" i="2" l="1"/>
  <c r="F4" i="5" l="1"/>
  <c r="D302" i="2" l="1"/>
  <c r="B302" i="2"/>
  <c r="B4" i="5" l="1"/>
  <c r="B20" i="5" l="1"/>
  <c r="D258" i="2"/>
  <c r="B258" i="2"/>
  <c r="D88" i="2"/>
  <c r="B364" i="2"/>
  <c r="B373" i="2" s="1"/>
  <c r="B201" i="2"/>
  <c r="D201" i="2"/>
  <c r="D4" i="6"/>
  <c r="D14" i="6"/>
  <c r="B4" i="6"/>
  <c r="B14" i="6"/>
  <c r="B176" i="3" l="1"/>
  <c r="E159" i="3"/>
  <c r="B177" i="3"/>
  <c r="D218" i="2"/>
  <c r="D217" i="2"/>
  <c r="B217" i="2"/>
  <c r="B218" i="2"/>
  <c r="B275" i="2"/>
  <c r="B274" i="2"/>
  <c r="D275" i="2"/>
  <c r="D274" i="2"/>
  <c r="B88" i="2"/>
  <c r="P181" i="3"/>
  <c r="B374" i="2"/>
  <c r="B21" i="5"/>
  <c r="F20" i="5" l="1"/>
  <c r="F21" i="5"/>
  <c r="B56" i="3" l="1"/>
  <c r="B88" i="3"/>
  <c r="D21" i="3" l="1"/>
  <c r="B22" i="3"/>
  <c r="B233" i="2"/>
  <c r="B254" i="2" l="1"/>
  <c r="B253" i="2"/>
  <c r="D97" i="2"/>
  <c r="D21" i="5"/>
  <c r="D20" i="5"/>
  <c r="E2" i="5"/>
  <c r="E101" i="3" l="1"/>
  <c r="F111" i="3"/>
</calcChain>
</file>

<file path=xl/sharedStrings.xml><?xml version="1.0" encoding="utf-8"?>
<sst xmlns="http://schemas.openxmlformats.org/spreadsheetml/2006/main" count="1305" uniqueCount="552">
  <si>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</si>
  <si>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</si>
  <si>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</si>
  <si>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</si>
  <si>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</si>
  <si>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</si>
  <si>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</si>
  <si>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Sone 1-3</t>
  </si>
  <si>
    <t>Gutter 9 A01 H</t>
  </si>
  <si>
    <t>Gutter 9 A02 H</t>
  </si>
  <si>
    <t>Gutter 9 A03 H</t>
  </si>
  <si>
    <t>Gutter 9 A01 SF</t>
  </si>
  <si>
    <t>Gutter 9 A 02 SF</t>
  </si>
  <si>
    <t>Eikelandsfjorden IL</t>
  </si>
  <si>
    <t>Askøy 6</t>
  </si>
  <si>
    <t>Bjørnar 1</t>
  </si>
  <si>
    <t>Askvoll/Holmedal</t>
  </si>
  <si>
    <t>Aurland</t>
  </si>
  <si>
    <t>Fana</t>
  </si>
  <si>
    <t>Askøy Blå</t>
  </si>
  <si>
    <t>Bjørnar 2</t>
  </si>
  <si>
    <t>Askvoll/Holmedal 2</t>
  </si>
  <si>
    <t>Hyen Idrettslag</t>
  </si>
  <si>
    <t xml:space="preserve">Gneist </t>
  </si>
  <si>
    <t>Bergen</t>
  </si>
  <si>
    <t>Bjørnar 3</t>
  </si>
  <si>
    <t>Dale</t>
  </si>
  <si>
    <t>Jotun</t>
  </si>
  <si>
    <t>Gneist 2</t>
  </si>
  <si>
    <t>Bjarg</t>
  </si>
  <si>
    <t>Bønes</t>
  </si>
  <si>
    <t>Florø 1</t>
  </si>
  <si>
    <t>Jotun 2</t>
  </si>
  <si>
    <t>Gneist 3</t>
  </si>
  <si>
    <t>Bjarg 2</t>
  </si>
  <si>
    <t>Bønes 2</t>
  </si>
  <si>
    <t>Florø 2</t>
  </si>
  <si>
    <t>Sandane</t>
  </si>
  <si>
    <t>Kvinnherad</t>
  </si>
  <si>
    <t>Bønes 3</t>
  </si>
  <si>
    <t xml:space="preserve">Dale </t>
  </si>
  <si>
    <t>Førde</t>
  </si>
  <si>
    <t>Sandane 2</t>
  </si>
  <si>
    <t>Nore Neset</t>
  </si>
  <si>
    <t>Bønes 4</t>
  </si>
  <si>
    <t>Salhus</t>
  </si>
  <si>
    <t>Førde 2</t>
  </si>
  <si>
    <t>Syril</t>
  </si>
  <si>
    <t>Odda IL</t>
  </si>
  <si>
    <t>Kjøkkelvik 3</t>
  </si>
  <si>
    <t>Salhus 2</t>
  </si>
  <si>
    <t>Gaular</t>
  </si>
  <si>
    <t>Syril 2</t>
  </si>
  <si>
    <t>Os</t>
  </si>
  <si>
    <t>Kjøkkelvik Bjørnene</t>
  </si>
  <si>
    <t xml:space="preserve">Sandviken </t>
  </si>
  <si>
    <t>Høyang</t>
  </si>
  <si>
    <t>Årdalstangen</t>
  </si>
  <si>
    <t>Stord 1</t>
  </si>
  <si>
    <t>Kjøkkelvik Ulvene</t>
  </si>
  <si>
    <t>Sandviken 2</t>
  </si>
  <si>
    <t>9 lag - aktivitetsserie</t>
  </si>
  <si>
    <t>Stord 2</t>
  </si>
  <si>
    <t>Lyngbø</t>
  </si>
  <si>
    <t>Sandviken 3</t>
  </si>
  <si>
    <t>14 kamper</t>
  </si>
  <si>
    <t>Stord 3</t>
  </si>
  <si>
    <t>Nordnes</t>
  </si>
  <si>
    <t>Årstad 1</t>
  </si>
  <si>
    <t>Stord 4</t>
  </si>
  <si>
    <t>Nordnes 2</t>
  </si>
  <si>
    <t>Åsane</t>
  </si>
  <si>
    <t>Sædalen IL</t>
  </si>
  <si>
    <t>Sotra 1</t>
  </si>
  <si>
    <t>Åsane 2</t>
  </si>
  <si>
    <t>Søre Neset Idrettslag</t>
  </si>
  <si>
    <t xml:space="preserve">Søreide </t>
  </si>
  <si>
    <t>14 lag - aktivitetsserie</t>
  </si>
  <si>
    <t>Her vil det også bli Sunnhordlandsserie</t>
  </si>
  <si>
    <t>Odda, kamper etter jul</t>
  </si>
  <si>
    <t>Gutter 10 år</t>
  </si>
  <si>
    <t>Gutter 10 A01 H</t>
  </si>
  <si>
    <t>Gutter 10 A02 H</t>
  </si>
  <si>
    <t>G 10 A 01 SF</t>
  </si>
  <si>
    <t xml:space="preserve">Breimsbygda </t>
  </si>
  <si>
    <t>Bergen 2</t>
  </si>
  <si>
    <t>Gneist 4</t>
  </si>
  <si>
    <t>Bremanger</t>
  </si>
  <si>
    <t>Bjørnar</t>
  </si>
  <si>
    <t>Eid</t>
  </si>
  <si>
    <t>Florø</t>
  </si>
  <si>
    <t>Dale IL, Vaksdal</t>
  </si>
  <si>
    <t>Søreide</t>
  </si>
  <si>
    <t>Flaktveit</t>
  </si>
  <si>
    <t>Søreide 2</t>
  </si>
  <si>
    <t>Jotun IL</t>
  </si>
  <si>
    <t>Fyllingen</t>
  </si>
  <si>
    <t>Solid</t>
  </si>
  <si>
    <t>Kjøkkelvik</t>
  </si>
  <si>
    <t>Lindås</t>
  </si>
  <si>
    <t>Stryn</t>
  </si>
  <si>
    <t>Lindås 2</t>
  </si>
  <si>
    <t>Fana 2</t>
  </si>
  <si>
    <t>Øyglimt IL</t>
  </si>
  <si>
    <t>Sogndal</t>
  </si>
  <si>
    <t>Samnanger IL</t>
  </si>
  <si>
    <t>Stord</t>
  </si>
  <si>
    <t>Syril B</t>
  </si>
  <si>
    <t>Sandviken</t>
  </si>
  <si>
    <t>12 lag - aktivitetsserie</t>
  </si>
  <si>
    <t>Gneist</t>
  </si>
  <si>
    <t>3 kamper, 5 kamphelger</t>
  </si>
  <si>
    <t>Sotra</t>
  </si>
  <si>
    <t>Viking TIF</t>
  </si>
  <si>
    <t>Viking TIF 2</t>
  </si>
  <si>
    <t>17 lag - aktivitetsserie</t>
  </si>
  <si>
    <t>16 kamper</t>
  </si>
  <si>
    <t>Gutter 11 år</t>
  </si>
  <si>
    <t xml:space="preserve">Sone 1-3:  </t>
  </si>
  <si>
    <t>Gutter 11 A01 H</t>
  </si>
  <si>
    <t xml:space="preserve">G 11 B og C </t>
  </si>
  <si>
    <t>Bjarg  3</t>
  </si>
  <si>
    <t>G 11 B spiller sammen med G 12 B</t>
  </si>
  <si>
    <t>Fana 2 C</t>
  </si>
  <si>
    <t xml:space="preserve">Kjøkkelvik </t>
  </si>
  <si>
    <t>Kjøkkelvik 2</t>
  </si>
  <si>
    <t>Nordre Fjell C</t>
  </si>
  <si>
    <t xml:space="preserve">Nordnes </t>
  </si>
  <si>
    <t>Osterøy C</t>
  </si>
  <si>
    <t>Solid C</t>
  </si>
  <si>
    <t>Årstad</t>
  </si>
  <si>
    <t>Sædalen</t>
  </si>
  <si>
    <t>Tertnes</t>
  </si>
  <si>
    <t>Tysnes</t>
  </si>
  <si>
    <t>Voss</t>
  </si>
  <si>
    <t>Gutter 12 år</t>
  </si>
  <si>
    <t>Gutter 12  A01 H</t>
  </si>
  <si>
    <t>Gutter 12  B01 H</t>
  </si>
  <si>
    <t>Gutter 12  A02 SF</t>
  </si>
  <si>
    <t>Gutter 12 B</t>
  </si>
  <si>
    <t>Askøy Rød</t>
  </si>
  <si>
    <t>Dale A</t>
  </si>
  <si>
    <t>Askvoll/Holmedal C</t>
  </si>
  <si>
    <t>Førde A</t>
  </si>
  <si>
    <t>Eid B</t>
  </si>
  <si>
    <t>Bjarg  2</t>
  </si>
  <si>
    <t>Førde IL 2 A</t>
  </si>
  <si>
    <t>Jotun 2 B</t>
  </si>
  <si>
    <t>Mathopen Grønn</t>
  </si>
  <si>
    <t>Sandane 2 A</t>
  </si>
  <si>
    <t>Jotun B</t>
  </si>
  <si>
    <t>Mathopen Svart</t>
  </si>
  <si>
    <t>Dale IL, Vaksdal C</t>
  </si>
  <si>
    <t>Sandane A</t>
  </si>
  <si>
    <t>Jølster IL B</t>
  </si>
  <si>
    <t>Nordre Holsnøy IL</t>
  </si>
  <si>
    <t>Sogndal A</t>
  </si>
  <si>
    <t>Stryn B</t>
  </si>
  <si>
    <t>Nordre Holsnøy IL 2</t>
  </si>
  <si>
    <t>Vikane B</t>
  </si>
  <si>
    <t>14 Kamper</t>
  </si>
  <si>
    <t>Eid B (11)</t>
  </si>
  <si>
    <t>Florø B (11)</t>
  </si>
  <si>
    <t>Sotra 2</t>
  </si>
  <si>
    <t>Hyen Idrettslag B (11)</t>
  </si>
  <si>
    <t>Høyang B (11)</t>
  </si>
  <si>
    <t>Jølster B (11)</t>
  </si>
  <si>
    <t>Gutter 14 år</t>
  </si>
  <si>
    <t>sone 1-3</t>
  </si>
  <si>
    <t>Gutter 14 A01 H</t>
  </si>
  <si>
    <t>Gutter 14 A02 H</t>
  </si>
  <si>
    <t>Gutter 14 B1 H</t>
  </si>
  <si>
    <t>Gutter 14 B2 H</t>
  </si>
  <si>
    <t>G14 A02 SF</t>
  </si>
  <si>
    <t>Bjarg 3</t>
  </si>
  <si>
    <t>Askøy</t>
  </si>
  <si>
    <t>Askøy 2</t>
  </si>
  <si>
    <t xml:space="preserve">Eikefjord </t>
  </si>
  <si>
    <t>Bergen HK 2</t>
  </si>
  <si>
    <t>Knarvik</t>
  </si>
  <si>
    <t>Fyllingen 2</t>
  </si>
  <si>
    <t>Os 2</t>
  </si>
  <si>
    <t>Florø/eikefjord 3</t>
  </si>
  <si>
    <t>Eidsvåg IL</t>
  </si>
  <si>
    <t>Lyngbø 2</t>
  </si>
  <si>
    <t>Florø/Eikefjord 4</t>
  </si>
  <si>
    <t>Sædalen 2</t>
  </si>
  <si>
    <t>Gloppen</t>
  </si>
  <si>
    <t>Tertnes 3</t>
  </si>
  <si>
    <t>Årstad 2</t>
  </si>
  <si>
    <t xml:space="preserve">Bremanger </t>
  </si>
  <si>
    <t>Jølster IL</t>
  </si>
  <si>
    <t>Fana 3</t>
  </si>
  <si>
    <t>Tertnes 2</t>
  </si>
  <si>
    <t>14 lag Enkel serieserie</t>
  </si>
  <si>
    <t>13 kamper</t>
  </si>
  <si>
    <t>De to øverste i BB1 går til FM</t>
  </si>
  <si>
    <t>Deles til 3 A puljer etter jul: AA1, AA2 og AA3</t>
  </si>
  <si>
    <t>De to øverste i AA1 går til RM</t>
  </si>
  <si>
    <t>Gutter 16 år</t>
  </si>
  <si>
    <t>Gutter 16 A01 H</t>
  </si>
  <si>
    <t>Gutter 16 B01 H</t>
  </si>
  <si>
    <t>G 16 B SF</t>
  </si>
  <si>
    <t>Dale (B)</t>
  </si>
  <si>
    <t xml:space="preserve">Knarvik </t>
  </si>
  <si>
    <t>Dale 2 (B)</t>
  </si>
  <si>
    <t>Eid (B)</t>
  </si>
  <si>
    <t>Florø 2 (B)</t>
  </si>
  <si>
    <t>Stryn (B)</t>
  </si>
  <si>
    <t>Årdalstangen (C )</t>
  </si>
  <si>
    <t>Åsane 3</t>
  </si>
  <si>
    <t>Bjarg IL 2</t>
  </si>
  <si>
    <t>Gutter 17-20 år</t>
  </si>
  <si>
    <t xml:space="preserve">Juniorserien G 17-20 år A01 </t>
  </si>
  <si>
    <t>Vinner RM</t>
  </si>
  <si>
    <t>Jenter 9 år</t>
  </si>
  <si>
    <t>Jenter 9 år A01 H</t>
  </si>
  <si>
    <t>Jenter 9 år A02 H</t>
  </si>
  <si>
    <t>Jenter 9 år A03 H</t>
  </si>
  <si>
    <t>Jenter 9 år A04 H</t>
  </si>
  <si>
    <t>Jenter 9 år A05 H</t>
  </si>
  <si>
    <t>Jenter 9 år A06 H</t>
  </si>
  <si>
    <t>Jenter 9 år  A01 SF</t>
  </si>
  <si>
    <t>Jenter 9 år  A02 SF</t>
  </si>
  <si>
    <t>Jenter 9 år  A03 SF</t>
  </si>
  <si>
    <t>Askøy 3</t>
  </si>
  <si>
    <t>Askøy 1</t>
  </si>
  <si>
    <t>Bjarg 5</t>
  </si>
  <si>
    <t xml:space="preserve">Fana </t>
  </si>
  <si>
    <t>Breimsbygda</t>
  </si>
  <si>
    <t xml:space="preserve">Jotun </t>
  </si>
  <si>
    <t>Askøy 4</t>
  </si>
  <si>
    <t>Askøy 7</t>
  </si>
  <si>
    <t>Bjarg 6</t>
  </si>
  <si>
    <t>Askøy 5</t>
  </si>
  <si>
    <t>Askøy 8</t>
  </si>
  <si>
    <t xml:space="preserve">Bjarg </t>
  </si>
  <si>
    <t>Bjarg 7</t>
  </si>
  <si>
    <t>Eid 2</t>
  </si>
  <si>
    <t>Sogndal 1</t>
  </si>
  <si>
    <t>Kjøkkelvik Rosa</t>
  </si>
  <si>
    <t>Fana 4</t>
  </si>
  <si>
    <t>Fitjar 1</t>
  </si>
  <si>
    <t>Eid 3</t>
  </si>
  <si>
    <t>Sogndal 2</t>
  </si>
  <si>
    <t>IL Alvidra</t>
  </si>
  <si>
    <t>Fana Brøyt</t>
  </si>
  <si>
    <t>Kvinnherad Husnes</t>
  </si>
  <si>
    <t>Eid 4</t>
  </si>
  <si>
    <t>Florø 3</t>
  </si>
  <si>
    <t xml:space="preserve">Syril </t>
  </si>
  <si>
    <t>IL Alvidra 2</t>
  </si>
  <si>
    <t xml:space="preserve">Eidsvåg </t>
  </si>
  <si>
    <t>Nordre Fjell</t>
  </si>
  <si>
    <t>Bønes 1</t>
  </si>
  <si>
    <t>Kvinnherad Husnes 2</t>
  </si>
  <si>
    <t>Florø 4</t>
  </si>
  <si>
    <t>Vik 1</t>
  </si>
  <si>
    <t>Eidsvåg 2</t>
  </si>
  <si>
    <t>Sotra 4</t>
  </si>
  <si>
    <t>Odda</t>
  </si>
  <si>
    <t>Sotra 5</t>
  </si>
  <si>
    <t>Os 1</t>
  </si>
  <si>
    <t>Manger IL</t>
  </si>
  <si>
    <t>Flaktveit 2</t>
  </si>
  <si>
    <t>Sotra 6</t>
  </si>
  <si>
    <t>Løv-Ham Snapp</t>
  </si>
  <si>
    <t>Førde 3</t>
  </si>
  <si>
    <t>Manger IL 2</t>
  </si>
  <si>
    <t>Fyllingen 1</t>
  </si>
  <si>
    <t xml:space="preserve">Sund handballklubb </t>
  </si>
  <si>
    <t>Løv-Ham Snipp</t>
  </si>
  <si>
    <t>Kringlebotn</t>
  </si>
  <si>
    <t>Nordre Holsnøy</t>
  </si>
  <si>
    <t>Sund handballklubb 2</t>
  </si>
  <si>
    <t>Stord 5</t>
  </si>
  <si>
    <t>Nordre Holsnøy 2</t>
  </si>
  <si>
    <t>Fyllingen Stjerne</t>
  </si>
  <si>
    <t>Vadmyra</t>
  </si>
  <si>
    <t>Stord 6</t>
  </si>
  <si>
    <t>Vadmyra 2</t>
  </si>
  <si>
    <t>Sotra 3</t>
  </si>
  <si>
    <t xml:space="preserve">Øyglimt </t>
  </si>
  <si>
    <t>Øygarden</t>
  </si>
  <si>
    <t>Sædalen 1</t>
  </si>
  <si>
    <t>Øyglimt 2</t>
  </si>
  <si>
    <t>Søre Neset Idrettslag 2</t>
  </si>
  <si>
    <t>Øygarden 2</t>
  </si>
  <si>
    <t>Kalandseid</t>
  </si>
  <si>
    <t>Tertnes Blå 1</t>
  </si>
  <si>
    <t>Øygarden Idrettslag 3</t>
  </si>
  <si>
    <t>Sædalen 3</t>
  </si>
  <si>
    <t>Sunn</t>
  </si>
  <si>
    <t>Odda kamper etter jul</t>
  </si>
  <si>
    <t>Jenter 10 år</t>
  </si>
  <si>
    <t>Jenter 10 A01 H</t>
  </si>
  <si>
    <t>Jenter 10 A02 H</t>
  </si>
  <si>
    <t>Jenter 10 A03 H</t>
  </si>
  <si>
    <t>Jenter 10 A04 H</t>
  </si>
  <si>
    <t>Jenter 10 A05 H</t>
  </si>
  <si>
    <t>Jenter 10 A01 SF</t>
  </si>
  <si>
    <t>Jenter 10 A02 SF</t>
  </si>
  <si>
    <t>Jenter 10 A03 SF</t>
  </si>
  <si>
    <t xml:space="preserve">Bjørnar </t>
  </si>
  <si>
    <t xml:space="preserve">Bergen </t>
  </si>
  <si>
    <t xml:space="preserve">Askøy </t>
  </si>
  <si>
    <t xml:space="preserve">Askøy 2 </t>
  </si>
  <si>
    <t xml:space="preserve">Bjarg 4 </t>
  </si>
  <si>
    <t xml:space="preserve">Eid </t>
  </si>
  <si>
    <t xml:space="preserve">Askvoll/Holmedal </t>
  </si>
  <si>
    <t xml:space="preserve">Bergen 2 </t>
  </si>
  <si>
    <t xml:space="preserve">Askøy 3 </t>
  </si>
  <si>
    <t xml:space="preserve">Askøy 6 </t>
  </si>
  <si>
    <t xml:space="preserve">Bjarg 5 </t>
  </si>
  <si>
    <t xml:space="preserve">Førde </t>
  </si>
  <si>
    <t xml:space="preserve">Sogndal </t>
  </si>
  <si>
    <t xml:space="preserve">Bønes </t>
  </si>
  <si>
    <t xml:space="preserve">Askøy 4 </t>
  </si>
  <si>
    <t xml:space="preserve">Askøy 7 </t>
  </si>
  <si>
    <t xml:space="preserve">Bjarg 6 </t>
  </si>
  <si>
    <t xml:space="preserve">Førde 2 </t>
  </si>
  <si>
    <t xml:space="preserve">Florø </t>
  </si>
  <si>
    <t xml:space="preserve">Flaktveit </t>
  </si>
  <si>
    <t xml:space="preserve">Bønes 2 </t>
  </si>
  <si>
    <t xml:space="preserve">Askøy 5 </t>
  </si>
  <si>
    <t xml:space="preserve">Askøy 8 </t>
  </si>
  <si>
    <t xml:space="preserve">Fitjar </t>
  </si>
  <si>
    <t xml:space="preserve">Førde 3 </t>
  </si>
  <si>
    <t xml:space="preserve">Florø 2 </t>
  </si>
  <si>
    <t>Sogndal 3</t>
  </si>
  <si>
    <t xml:space="preserve">IL Alvidra </t>
  </si>
  <si>
    <t xml:space="preserve">Bønes 3 </t>
  </si>
  <si>
    <t xml:space="preserve">Kvinnherad </t>
  </si>
  <si>
    <t xml:space="preserve">Sandane </t>
  </si>
  <si>
    <t xml:space="preserve">Florø 3 </t>
  </si>
  <si>
    <t xml:space="preserve">IL Alvidra 2 </t>
  </si>
  <si>
    <t xml:space="preserve">Fana 2 </t>
  </si>
  <si>
    <t xml:space="preserve">Bjarg 2 </t>
  </si>
  <si>
    <t xml:space="preserve">Kvinnherad 2 </t>
  </si>
  <si>
    <t xml:space="preserve">Sandane 2 </t>
  </si>
  <si>
    <t xml:space="preserve">Gaular </t>
  </si>
  <si>
    <t xml:space="preserve">Årdalstangen </t>
  </si>
  <si>
    <t xml:space="preserve">Fyllingen </t>
  </si>
  <si>
    <t xml:space="preserve">Bjarg 3 </t>
  </si>
  <si>
    <t xml:space="preserve">Nore Neset </t>
  </si>
  <si>
    <t xml:space="preserve">Stryn </t>
  </si>
  <si>
    <t xml:space="preserve">Høyang </t>
  </si>
  <si>
    <t xml:space="preserve">Lindås </t>
  </si>
  <si>
    <t xml:space="preserve">Fyllingen 2 </t>
  </si>
  <si>
    <t xml:space="preserve">Gneist 2 </t>
  </si>
  <si>
    <t xml:space="preserve">Fana 3 </t>
  </si>
  <si>
    <t xml:space="preserve">Nore Neset 2 </t>
  </si>
  <si>
    <t xml:space="preserve">Stryn 2 </t>
  </si>
  <si>
    <t xml:space="preserve">Manger </t>
  </si>
  <si>
    <t>Løv Ham Nala</t>
  </si>
  <si>
    <t xml:space="preserve">Gneist 3 </t>
  </si>
  <si>
    <t xml:space="preserve">Fana 4 </t>
  </si>
  <si>
    <t xml:space="preserve">Solid </t>
  </si>
  <si>
    <t xml:space="preserve">Salhus </t>
  </si>
  <si>
    <t>Løv Ham Kiara</t>
  </si>
  <si>
    <t xml:space="preserve">Mathopen Grønn </t>
  </si>
  <si>
    <t xml:space="preserve">Kringlebotn </t>
  </si>
  <si>
    <t xml:space="preserve">Solid 2 </t>
  </si>
  <si>
    <t>Løv-Ham Simba</t>
  </si>
  <si>
    <t xml:space="preserve">Mathopen Svart </t>
  </si>
  <si>
    <t xml:space="preserve">Lyngbø </t>
  </si>
  <si>
    <t xml:space="preserve">Stord </t>
  </si>
  <si>
    <t xml:space="preserve">Samnanger IL </t>
  </si>
  <si>
    <t xml:space="preserve">Sotra 1 </t>
  </si>
  <si>
    <t xml:space="preserve">Os </t>
  </si>
  <si>
    <t xml:space="preserve">Stord 2 </t>
  </si>
  <si>
    <t>3 kamper, 5 helger</t>
  </si>
  <si>
    <t xml:space="preserve">Tertnes </t>
  </si>
  <si>
    <t xml:space="preserve">Sotra 2 </t>
  </si>
  <si>
    <t xml:space="preserve">Os 2 </t>
  </si>
  <si>
    <t xml:space="preserve">Stord 3 </t>
  </si>
  <si>
    <t xml:space="preserve">Tertnes 2 </t>
  </si>
  <si>
    <t xml:space="preserve">Viking TIF </t>
  </si>
  <si>
    <t xml:space="preserve">Os 3 </t>
  </si>
  <si>
    <t xml:space="preserve">Tertnes 3 </t>
  </si>
  <si>
    <t xml:space="preserve">Øygarden </t>
  </si>
  <si>
    <t xml:space="preserve">Sund handballklubb 2 </t>
  </si>
  <si>
    <t xml:space="preserve">Sotra 3 </t>
  </si>
  <si>
    <t xml:space="preserve">Sædalen 1 </t>
  </si>
  <si>
    <t xml:space="preserve">Åsane </t>
  </si>
  <si>
    <t xml:space="preserve">Årstad </t>
  </si>
  <si>
    <t xml:space="preserve">Sotra 4 </t>
  </si>
  <si>
    <t xml:space="preserve">Sædalen 2 </t>
  </si>
  <si>
    <t xml:space="preserve">Åsane 2 </t>
  </si>
  <si>
    <t xml:space="preserve">Årstad 2 </t>
  </si>
  <si>
    <t xml:space="preserve">Søreide 3 </t>
  </si>
  <si>
    <t xml:space="preserve">Søreide 2 </t>
  </si>
  <si>
    <t xml:space="preserve">Søre Neset Idrettslag </t>
  </si>
  <si>
    <t xml:space="preserve">Søre Neset Idrettslag 2 </t>
  </si>
  <si>
    <t>Jenter 11 år</t>
  </si>
  <si>
    <t>Jenter 11 A01 H</t>
  </si>
  <si>
    <t>Jenter 11 A02 H</t>
  </si>
  <si>
    <t>Jenter 11 B01 H</t>
  </si>
  <si>
    <t>Jenter 11 B02 H</t>
  </si>
  <si>
    <t>Jenter 11 A04 SF</t>
  </si>
  <si>
    <t>Eidsvåg IL 2</t>
  </si>
  <si>
    <t>J 11 C er slått sammen med J12 C</t>
  </si>
  <si>
    <t>Askøy Svart</t>
  </si>
  <si>
    <t>Eikelandsfjorden</t>
  </si>
  <si>
    <t>Eikelandsfjorden IL 2</t>
  </si>
  <si>
    <t>Bjarg 4</t>
  </si>
  <si>
    <t>Nordre Fjell 2</t>
  </si>
  <si>
    <t>Fyllingen  2</t>
  </si>
  <si>
    <t>Sund handballklubb</t>
  </si>
  <si>
    <t>Eidsvåg</t>
  </si>
  <si>
    <t>Mathopen</t>
  </si>
  <si>
    <t>Stadlandet</t>
  </si>
  <si>
    <t>Vik</t>
  </si>
  <si>
    <t>Løv Ham 1</t>
  </si>
  <si>
    <t>Aurland C</t>
  </si>
  <si>
    <t>Løv Ham 2</t>
  </si>
  <si>
    <t>Løv-Ham 3</t>
  </si>
  <si>
    <t>Øyglimt IL 2</t>
  </si>
  <si>
    <t>Øygarden Idrettslag</t>
  </si>
  <si>
    <t>Sædalen Vipers</t>
  </si>
  <si>
    <t>Jølster</t>
  </si>
  <si>
    <t>Jenter 12 år</t>
  </si>
  <si>
    <t>Jenter 12 A01 H</t>
  </si>
  <si>
    <t>Jenter 12 A02 H</t>
  </si>
  <si>
    <t>Jenter 12 B01 H</t>
  </si>
  <si>
    <t>Jenter 12 B02 H</t>
  </si>
  <si>
    <t>Jenter 12 C01 H</t>
  </si>
  <si>
    <t>Jenter 12 A01 SF</t>
  </si>
  <si>
    <t>Dalsøyra Idrettslag 11 C</t>
  </si>
  <si>
    <t>Bergen 3</t>
  </si>
  <si>
    <t>Bjørnar  4</t>
  </si>
  <si>
    <t>Fana 4 C</t>
  </si>
  <si>
    <t>IL Alvidra 11 C</t>
  </si>
  <si>
    <t>Dale 2</t>
  </si>
  <si>
    <t>IL Alvidra 2 C</t>
  </si>
  <si>
    <t>IL Alvidra C</t>
  </si>
  <si>
    <t>Kvinnherad 11 C</t>
  </si>
  <si>
    <t>Osterøy 11 C</t>
  </si>
  <si>
    <t>Nore Neset 2</t>
  </si>
  <si>
    <t>Solid 11 C</t>
  </si>
  <si>
    <t>Sædalen Strikers 11 C</t>
  </si>
  <si>
    <t>Os 3</t>
  </si>
  <si>
    <t>Mathopen Super</t>
  </si>
  <si>
    <t>Løv-Ham</t>
  </si>
  <si>
    <t>Skjergard 2</t>
  </si>
  <si>
    <t>Hyllestad Idrettslag</t>
  </si>
  <si>
    <t>Manger</t>
  </si>
  <si>
    <t>Mathopen Kul</t>
  </si>
  <si>
    <t xml:space="preserve">14 kamper </t>
  </si>
  <si>
    <t>Jenter 13 år</t>
  </si>
  <si>
    <t>J13 A1 H</t>
  </si>
  <si>
    <t>J13 A2 H</t>
  </si>
  <si>
    <t>Jenter 13 A SF</t>
  </si>
  <si>
    <t>Eikanger</t>
  </si>
  <si>
    <t>Eikefjord</t>
  </si>
  <si>
    <t>Nore NEset</t>
  </si>
  <si>
    <t xml:space="preserve">Sotra </t>
  </si>
  <si>
    <t>Søre Neset</t>
  </si>
  <si>
    <t>Nr 1 til FM</t>
  </si>
  <si>
    <t>J13 B1 H</t>
  </si>
  <si>
    <t>J13 B2 H</t>
  </si>
  <si>
    <t>J13 C1 H</t>
  </si>
  <si>
    <t>Dalsøyra</t>
  </si>
  <si>
    <t>Osterøy</t>
  </si>
  <si>
    <t>Nr 1 og 2 til FM</t>
  </si>
  <si>
    <t>Årstad 3</t>
  </si>
  <si>
    <t>10 Kamper</t>
  </si>
  <si>
    <t>Deles til 3 B puljer etter jul: BB1, BB2 og BB3</t>
  </si>
  <si>
    <t>Jenter 14 år</t>
  </si>
  <si>
    <t>Jenter 14 A01 H</t>
  </si>
  <si>
    <t>Jenter 14 A02 H</t>
  </si>
  <si>
    <t>Jenter 14 A SF</t>
  </si>
  <si>
    <t>Knarvik/Nordre Holsnøy</t>
  </si>
  <si>
    <t>Bremanger (C )</t>
  </si>
  <si>
    <t>Nr 1 til RM</t>
  </si>
  <si>
    <t>Jenter 14 B01 H</t>
  </si>
  <si>
    <t>Jenter 14 B02 H</t>
  </si>
  <si>
    <t>Asøky 4</t>
  </si>
  <si>
    <t>Deles etter jul:</t>
  </si>
  <si>
    <t>4 beste går til AA1, øvrige går til AA2</t>
  </si>
  <si>
    <t>Fitjar</t>
  </si>
  <si>
    <t>nr. 1 og 2 i AA1 går til RM</t>
  </si>
  <si>
    <t>Kvinnherad 2 (C)</t>
  </si>
  <si>
    <t>Nore Neset 3</t>
  </si>
  <si>
    <t>Løv-Ham 2</t>
  </si>
  <si>
    <t>Solid (C)</t>
  </si>
  <si>
    <t>Jenter 15 år</t>
  </si>
  <si>
    <t>Jenter 15 A01 H</t>
  </si>
  <si>
    <t>Jenter 15 A04 SF</t>
  </si>
  <si>
    <t>Hyllestad</t>
  </si>
  <si>
    <t>Bjørn</t>
  </si>
  <si>
    <t>Jenter 15 B01 H</t>
  </si>
  <si>
    <t>Jenter 15 B02 H</t>
  </si>
  <si>
    <t>Odda (C)</t>
  </si>
  <si>
    <t>4 beste går til BB1, øvrige går til BB2</t>
  </si>
  <si>
    <t>nr. 1 og 2 i BB1 går til FM</t>
  </si>
  <si>
    <t xml:space="preserve">Jenter 16 år </t>
  </si>
  <si>
    <t>Jenter 16 A01 H</t>
  </si>
  <si>
    <t>Jenter 16 A02 H</t>
  </si>
  <si>
    <t>Dale, Fjaler</t>
  </si>
  <si>
    <t>Nr 1 og 2 til RM</t>
  </si>
  <si>
    <t> Jenter 16 B02 H</t>
  </si>
  <si>
    <t> Jenter 16 B03 H</t>
  </si>
  <si>
    <t> Jenter 16 B01 SF</t>
  </si>
  <si>
    <t>Mathopen 2</t>
  </si>
  <si>
    <t>Sotra  3</t>
  </si>
  <si>
    <t>Deles i 3 B puljer etter jul: BB1, BB2 og BB3</t>
  </si>
  <si>
    <t>Jenter 17 -20 år</t>
  </si>
  <si>
    <t>Jenter Junior 17-20 år A01</t>
  </si>
  <si>
    <t>Jenter Junior 17-20 år - "Lerøypulje"</t>
  </si>
  <si>
    <t>Jenter Junior 17-20 år - B01</t>
  </si>
  <si>
    <t>Dale IL, Fjaler</t>
  </si>
  <si>
    <t>Nr 1 blir regionsmester</t>
  </si>
  <si>
    <t>Nr 1 blir lokal Lerøymester</t>
  </si>
  <si>
    <t>Nr 1 blir Fylkesmester</t>
  </si>
  <si>
    <t xml:space="preserve">Jenter 33 år </t>
  </si>
  <si>
    <t>J33 - Superligaen</t>
  </si>
  <si>
    <t>Menn Senior</t>
  </si>
  <si>
    <t>lag i klassen</t>
  </si>
  <si>
    <t>3 divisjon</t>
  </si>
  <si>
    <t>4.divisjon</t>
  </si>
  <si>
    <t>5.divisjon</t>
  </si>
  <si>
    <t xml:space="preserve">BI </t>
  </si>
  <si>
    <t>BSI Handball 2</t>
  </si>
  <si>
    <t>Mathopen 2 Rullestollag</t>
  </si>
  <si>
    <t>NHHI</t>
  </si>
  <si>
    <t>Fyllingen 3</t>
  </si>
  <si>
    <t>Juristforeningen</t>
  </si>
  <si>
    <t>Viking TIF 3</t>
  </si>
  <si>
    <t xml:space="preserve">Årstad IL </t>
  </si>
  <si>
    <t>Norrøna</t>
  </si>
  <si>
    <t>Førde/Dale</t>
  </si>
  <si>
    <t>g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</si>
  <si>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</si>
  <si>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</si>
  <si>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</si>
  <si>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</si>
  <si>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</si>
  <si>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</si>
  <si>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Avd.01</t>
  </si>
  <si>
    <t xml:space="preserve">Bjørnar 2 </t>
  </si>
  <si>
    <t>BSI 2</t>
  </si>
  <si>
    <t>BSI 3</t>
  </si>
  <si>
    <t>Gøy HK 7</t>
  </si>
  <si>
    <t>NHHI 2</t>
  </si>
  <si>
    <t>Løv Ham</t>
  </si>
  <si>
    <t xml:space="preserve">Bjørnar 3 </t>
  </si>
  <si>
    <t xml:space="preserve">Årstad 3 </t>
  </si>
  <si>
    <t>11 lag - Enkel Serie frem til desember</t>
  </si>
  <si>
    <t>12 lag - Enkel Serie frem til desember</t>
  </si>
  <si>
    <t>11 Kamper</t>
  </si>
  <si>
    <t>Vinner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</si>
</sst>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5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ptos Narrow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1F4E7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03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1" applyFont="1"/>
    <xf numFmtId="0" fontId="1" fillId="0" borderId="0" xfId="0" applyFont="1"/>
    <xf numFmtId="0" fontId="2" fillId="0" borderId="0" xfId="0" applyFont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2" fillId="0" borderId="0" xfId="0" applyFont="1"/>
    <xf numFmtId="0" fontId="15" fillId="0" borderId="0" xfId="0" applyFont="1"/>
    <xf numFmtId="0" fontId="23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" fillId="0" borderId="0" xfId="0" applyFont="1" applyAlignment="1">
      <alignment vertical="center"/>
    </xf>
    <xf numFmtId="0" fontId="12" fillId="5" borderId="0" xfId="0" applyFont="1" applyFill="1"/>
    <xf numFmtId="0" fontId="1" fillId="5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 applyAlignment="1">
      <alignment vertical="center"/>
    </xf>
    <xf numFmtId="0" fontId="2" fillId="0" borderId="0" xfId="1" applyBorder="1"/>
    <xf numFmtId="0" fontId="27" fillId="0" borderId="0" xfId="0" applyFont="1"/>
    <xf numFmtId="0" fontId="28" fillId="0" borderId="0" xfId="0" applyFont="1"/>
    <xf numFmtId="0" fontId="11" fillId="5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/>
    <xf numFmtId="0" fontId="0" fillId="0" borderId="2" xfId="0" applyBorder="1"/>
    <xf numFmtId="0" fontId="0" fillId="6" borderId="0" xfId="0" applyFill="1"/>
    <xf numFmtId="0" fontId="2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4" fillId="0" borderId="0" xfId="0" applyFont="1"/>
    <xf numFmtId="0" fontId="2" fillId="0" borderId="0" xfId="1" applyBorder="1" applyAlignment="1">
      <alignment horizontal="left"/>
    </xf>
    <xf numFmtId="0" fontId="30" fillId="0" borderId="0" xfId="0" applyFont="1"/>
    <xf numFmtId="0" fontId="11" fillId="6" borderId="0" xfId="0" applyFont="1" applyFill="1"/>
    <xf numFmtId="0" fontId="21" fillId="0" borderId="0" xfId="1" applyFont="1" applyBorder="1"/>
    <xf numFmtId="0" fontId="31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0" fillId="7" borderId="1" xfId="0" applyFill="1" applyBorder="1"/>
    <xf numFmtId="0" fontId="11" fillId="0" borderId="10" xfId="0" applyFont="1" applyBorder="1"/>
    <xf numFmtId="0" fontId="7" fillId="5" borderId="0" xfId="0" applyFont="1" applyFill="1" applyAlignment="1">
      <alignment horizontal="left"/>
    </xf>
    <xf numFmtId="0" fontId="33" fillId="9" borderId="0" xfId="0" applyFont="1" applyFill="1"/>
    <xf numFmtId="0" fontId="34" fillId="9" borderId="0" xfId="0" applyFont="1" applyFill="1"/>
    <xf numFmtId="0" fontId="32" fillId="9" borderId="0" xfId="0" applyFont="1" applyFill="1"/>
    <xf numFmtId="0" fontId="35" fillId="9" borderId="0" xfId="0" applyFont="1" applyFill="1"/>
    <xf numFmtId="0" fontId="34" fillId="9" borderId="0" xfId="0" applyFont="1" applyFill="1" applyAlignment="1">
      <alignment horizontal="left"/>
    </xf>
    <xf numFmtId="0" fontId="34" fillId="9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32" fillId="10" borderId="1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/>
    </xf>
    <xf numFmtId="0" fontId="32" fillId="10" borderId="5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32" fillId="10" borderId="3" xfId="0" applyFont="1" applyFill="1" applyBorder="1" applyAlignment="1">
      <alignment horizontal="center"/>
    </xf>
    <xf numFmtId="0" fontId="32" fillId="9" borderId="4" xfId="0" applyFont="1" applyFill="1" applyBorder="1" applyAlignment="1">
      <alignment horizontal="center"/>
    </xf>
    <xf numFmtId="0" fontId="32" fillId="9" borderId="5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0" fontId="32" fillId="12" borderId="4" xfId="0" applyFont="1" applyFill="1" applyBorder="1" applyAlignment="1">
      <alignment horizontal="center"/>
    </xf>
    <xf numFmtId="0" fontId="32" fillId="12" borderId="8" xfId="0" applyFont="1" applyFill="1" applyBorder="1" applyAlignment="1">
      <alignment horizontal="center"/>
    </xf>
    <xf numFmtId="0" fontId="36" fillId="13" borderId="1" xfId="0" applyFont="1" applyFill="1" applyBorder="1" applyAlignment="1">
      <alignment wrapText="1"/>
    </xf>
    <xf numFmtId="0" fontId="32" fillId="10" borderId="7" xfId="0" applyFont="1" applyFill="1" applyBorder="1" applyAlignment="1">
      <alignment horizontal="center"/>
    </xf>
    <xf numFmtId="0" fontId="32" fillId="9" borderId="7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center"/>
    </xf>
    <xf numFmtId="0" fontId="32" fillId="10" borderId="4" xfId="0" applyFont="1" applyFill="1" applyBorder="1" applyAlignment="1">
      <alignment horizontal="center" wrapText="1"/>
    </xf>
    <xf numFmtId="0" fontId="36" fillId="13" borderId="7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7" borderId="5" xfId="0" applyFont="1" applyFill="1" applyBorder="1" applyAlignment="1">
      <alignment horizontal="left" wrapText="1"/>
    </xf>
    <xf numFmtId="0" fontId="2" fillId="0" borderId="1" xfId="0" applyFont="1" applyBorder="1"/>
    <xf numFmtId="0" fontId="0" fillId="7" borderId="2" xfId="0" applyFill="1" applyBorder="1"/>
    <xf numFmtId="0" fontId="11" fillId="0" borderId="2" xfId="0" applyFont="1" applyBorder="1"/>
    <xf numFmtId="0" fontId="32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wrapText="1"/>
    </xf>
    <xf numFmtId="0" fontId="35" fillId="0" borderId="0" xfId="0" applyFont="1"/>
    <xf numFmtId="0" fontId="34" fillId="0" borderId="0" xfId="0" applyFont="1"/>
    <xf numFmtId="0" fontId="32" fillId="10" borderId="3" xfId="0" applyFont="1" applyFill="1" applyBorder="1" applyAlignment="1">
      <alignment horizontal="center" vertical="center"/>
    </xf>
    <xf numFmtId="0" fontId="27" fillId="5" borderId="0" xfId="0" applyFont="1" applyFill="1"/>
    <xf numFmtId="0" fontId="36" fillId="13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7" fillId="14" borderId="0" xfId="0" applyFont="1" applyFill="1" applyAlignment="1">
      <alignment horizontal="center"/>
    </xf>
    <xf numFmtId="0" fontId="32" fillId="9" borderId="11" xfId="0" applyFont="1" applyFill="1" applyBorder="1" applyAlignment="1">
      <alignment horizontal="center"/>
    </xf>
    <xf numFmtId="0" fontId="7" fillId="0" borderId="7" xfId="0" applyFont="1" applyBorder="1"/>
    <xf numFmtId="0" fontId="2" fillId="0" borderId="3" xfId="0" applyFont="1" applyBorder="1"/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6" fillId="11" borderId="2" xfId="0" applyFont="1" applyFill="1" applyBorder="1" applyAlignment="1">
      <alignment horizontal="center" wrapText="1"/>
    </xf>
    <xf numFmtId="0" fontId="2" fillId="0" borderId="2" xfId="0" applyFont="1" applyBorder="1"/>
    <xf numFmtId="0" fontId="2" fillId="5" borderId="0" xfId="1" applyFill="1" applyBorder="1"/>
    <xf numFmtId="0" fontId="7" fillId="5" borderId="0" xfId="0" applyFont="1" applyFill="1"/>
    <xf numFmtId="0" fontId="5" fillId="0" borderId="0" xfId="0" applyFont="1"/>
    <xf numFmtId="0" fontId="29" fillId="0" borderId="0" xfId="0" applyFont="1" applyAlignment="1">
      <alignment horizontal="center"/>
    </xf>
    <xf numFmtId="0" fontId="2" fillId="0" borderId="9" xfId="0" applyFont="1" applyBorder="1"/>
    <xf numFmtId="0" fontId="32" fillId="10" borderId="1" xfId="0" applyFont="1" applyFill="1" applyBorder="1"/>
    <xf numFmtId="0" fontId="2" fillId="0" borderId="0" xfId="1"/>
    <xf numFmtId="0" fontId="32" fillId="16" borderId="0" xfId="0" applyFont="1" applyFill="1"/>
    <xf numFmtId="0" fontId="36" fillId="15" borderId="7" xfId="0" applyFont="1" applyFill="1" applyBorder="1" applyAlignment="1">
      <alignment horizontal="center" vertical="center" wrapText="1"/>
    </xf>
    <xf numFmtId="0" fontId="36" fillId="15" borderId="7" xfId="0" applyFont="1" applyFill="1" applyBorder="1" applyAlignment="1">
      <alignment horizontal="center" wrapText="1"/>
    </xf>
    <xf numFmtId="0" fontId="32" fillId="16" borderId="0" xfId="0" applyFont="1" applyFill="1" applyAlignment="1">
      <alignment horizontal="center"/>
    </xf>
    <xf numFmtId="0" fontId="33" fillId="16" borderId="0" xfId="0" applyFont="1" applyFill="1" applyAlignment="1">
      <alignment horizontal="center"/>
    </xf>
    <xf numFmtId="0" fontId="32" fillId="10" borderId="0" xfId="0" applyFont="1" applyFill="1" applyAlignment="1">
      <alignment horizontal="center"/>
    </xf>
    <xf numFmtId="0" fontId="0" fillId="14" borderId="4" xfId="0" applyFill="1" applyBorder="1"/>
    <xf numFmtId="0" fontId="32" fillId="17" borderId="7" xfId="0" applyFont="1" applyFill="1" applyBorder="1" applyAlignment="1">
      <alignment horizontal="center"/>
    </xf>
    <xf numFmtId="0" fontId="32" fillId="17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16" borderId="0" xfId="0" applyFont="1" applyFill="1"/>
    <xf numFmtId="0" fontId="32" fillId="16" borderId="7" xfId="0" applyFont="1" applyFill="1" applyBorder="1" applyAlignment="1">
      <alignment horizontal="center"/>
    </xf>
    <xf numFmtId="0" fontId="15" fillId="5" borderId="3" xfId="1" applyFont="1" applyFill="1" applyBorder="1"/>
    <xf numFmtId="0" fontId="2" fillId="0" borderId="2" xfId="0" applyFont="1" applyBorder="1" applyAlignment="1">
      <alignment horizontal="center" wrapText="1"/>
    </xf>
    <xf numFmtId="0" fontId="36" fillId="15" borderId="4" xfId="0" applyFont="1" applyFill="1" applyBorder="1" applyAlignment="1">
      <alignment wrapText="1"/>
    </xf>
    <xf numFmtId="0" fontId="32" fillId="10" borderId="12" xfId="0" applyFont="1" applyFill="1" applyBorder="1" applyAlignment="1">
      <alignment horizontal="center"/>
    </xf>
    <xf numFmtId="0" fontId="33" fillId="10" borderId="0" xfId="0" applyFon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2" fillId="0" borderId="1" xfId="0" applyFont="1" applyBorder="1" applyAlignment="1">
      <alignment wrapText="1"/>
    </xf>
    <xf numFmtId="0" fontId="32" fillId="9" borderId="9" xfId="0" applyFont="1" applyFill="1" applyBorder="1" applyAlignment="1">
      <alignment horizontal="center"/>
    </xf>
    <xf numFmtId="0" fontId="37" fillId="11" borderId="5" xfId="0" applyFont="1" applyFill="1" applyBorder="1" applyAlignment="1">
      <alignment horizontal="center"/>
    </xf>
    <xf numFmtId="0" fontId="37" fillId="18" borderId="7" xfId="0" applyFont="1" applyFill="1" applyBorder="1" applyAlignment="1">
      <alignment horizontal="center"/>
    </xf>
    <xf numFmtId="0" fontId="37" fillId="18" borderId="5" xfId="0" applyFont="1" applyFill="1" applyBorder="1" applyAlignment="1">
      <alignment horizontal="center"/>
    </xf>
    <xf numFmtId="0" fontId="43" fillId="0" borderId="0" xfId="0" applyFont="1"/>
    <xf numFmtId="0" fontId="32" fillId="16" borderId="1" xfId="0" applyFont="1" applyFill="1" applyBorder="1" applyAlignment="1">
      <alignment horizontal="center"/>
    </xf>
    <xf numFmtId="0" fontId="16" fillId="0" borderId="1" xfId="0" applyFont="1" applyBorder="1"/>
    <xf numFmtId="0" fontId="15" fillId="0" borderId="1" xfId="1" applyFont="1" applyBorder="1"/>
    <xf numFmtId="0" fontId="15" fillId="0" borderId="1" xfId="0" applyFont="1" applyBorder="1"/>
    <xf numFmtId="0" fontId="15" fillId="0" borderId="4" xfId="0" applyFont="1" applyBorder="1"/>
    <xf numFmtId="0" fontId="15" fillId="0" borderId="4" xfId="1" applyFont="1" applyBorder="1"/>
    <xf numFmtId="0" fontId="15" fillId="0" borderId="5" xfId="1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2" xfId="0" applyFont="1" applyBorder="1"/>
    <xf numFmtId="0" fontId="15" fillId="0" borderId="2" xfId="0" applyFont="1" applyBorder="1"/>
    <xf numFmtId="0" fontId="15" fillId="0" borderId="9" xfId="0" applyFont="1" applyBorder="1"/>
    <xf numFmtId="0" fontId="15" fillId="0" borderId="3" xfId="0" applyFont="1" applyBorder="1"/>
    <xf numFmtId="0" fontId="34" fillId="16" borderId="0" xfId="0" applyFont="1" applyFill="1"/>
    <xf numFmtId="0" fontId="32" fillId="16" borderId="5" xfId="0" applyFont="1" applyFill="1" applyBorder="1" applyAlignment="1">
      <alignment horizontal="center"/>
    </xf>
    <xf numFmtId="0" fontId="0" fillId="8" borderId="7" xfId="0" applyFill="1" applyBorder="1"/>
    <xf numFmtId="0" fontId="0" fillId="8" borderId="7" xfId="0" applyFill="1" applyBorder="1" applyAlignment="1">
      <alignment wrapText="1"/>
    </xf>
    <xf numFmtId="0" fontId="0" fillId="8" borderId="5" xfId="0" applyFill="1" applyBorder="1"/>
    <xf numFmtId="0" fontId="0" fillId="8" borderId="7" xfId="0" applyFill="1" applyBorder="1" applyAlignment="1">
      <alignment horizontal="left" wrapText="1"/>
    </xf>
    <xf numFmtId="0" fontId="0" fillId="8" borderId="7" xfId="0" applyFill="1" applyBorder="1" applyAlignment="1">
      <alignment horizontal="left"/>
    </xf>
    <xf numFmtId="0" fontId="0" fillId="0" borderId="0" xfId="0" applyAlignment="1">
      <alignment vertical="center"/>
    </xf>
    <xf numFmtId="0" fontId="2" fillId="0" borderId="7" xfId="1" applyBorder="1"/>
    <xf numFmtId="0" fontId="2" fillId="7" borderId="7" xfId="0" applyFont="1" applyFill="1" applyBorder="1" applyAlignment="1">
      <alignment horizontal="left" wrapText="1"/>
    </xf>
    <xf numFmtId="0" fontId="0" fillId="0" borderId="9" xfId="0" applyBorder="1"/>
    <xf numFmtId="0" fontId="38" fillId="0" borderId="1" xfId="0" applyFont="1" applyBorder="1"/>
    <xf numFmtId="0" fontId="11" fillId="0" borderId="0" xfId="0" applyFont="1" applyAlignment="1">
      <alignment horizontal="left" wrapText="1"/>
    </xf>
    <xf numFmtId="0" fontId="4" fillId="14" borderId="7" xfId="0" applyFont="1" applyFill="1" applyBorder="1" applyAlignment="1">
      <alignment horizontal="center"/>
    </xf>
    <xf numFmtId="0" fontId="0" fillId="14" borderId="0" xfId="0" applyFill="1" applyAlignment="1">
      <alignment wrapText="1"/>
    </xf>
    <xf numFmtId="0" fontId="15" fillId="5" borderId="1" xfId="1" applyFont="1" applyFill="1" applyBorder="1"/>
    <xf numFmtId="0" fontId="0" fillId="0" borderId="1" xfId="0" applyBorder="1" applyAlignment="1">
      <alignment horizontal="center"/>
    </xf>
    <xf numFmtId="0" fontId="7" fillId="5" borderId="1" xfId="0" applyFont="1" applyFill="1" applyBorder="1"/>
    <xf numFmtId="0" fontId="2" fillId="0" borderId="5" xfId="0" applyFont="1" applyBorder="1"/>
    <xf numFmtId="0" fontId="37" fillId="11" borderId="1" xfId="0" applyFont="1" applyFill="1" applyBorder="1" applyAlignment="1">
      <alignment horizontal="center"/>
    </xf>
    <xf numFmtId="0" fontId="37" fillId="11" borderId="0" xfId="0" applyFont="1" applyFill="1" applyAlignment="1">
      <alignment horizontal="center"/>
    </xf>
    <xf numFmtId="0" fontId="37" fillId="18" borderId="1" xfId="0" applyFont="1" applyFill="1" applyBorder="1" applyAlignment="1">
      <alignment horizontal="center"/>
    </xf>
    <xf numFmtId="0" fontId="37" fillId="19" borderId="0" xfId="0" applyFont="1" applyFill="1" applyAlignment="1">
      <alignment horizontal="center"/>
    </xf>
    <xf numFmtId="0" fontId="25" fillId="0" borderId="0" xfId="0" applyFont="1"/>
    <xf numFmtId="0" fontId="37" fillId="11" borderId="7" xfId="0" applyFont="1" applyFill="1" applyBorder="1" applyAlignment="1">
      <alignment horizontal="center"/>
    </xf>
    <xf numFmtId="0" fontId="15" fillId="8" borderId="4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vertical="center" wrapText="1"/>
    </xf>
    <xf numFmtId="0" fontId="36" fillId="16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 wrapText="1"/>
    </xf>
    <xf numFmtId="0" fontId="2" fillId="5" borderId="2" xfId="1" applyFill="1" applyBorder="1"/>
    <xf numFmtId="0" fontId="15" fillId="8" borderId="4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0" fontId="2" fillId="0" borderId="0" xfId="0" applyFont="1"/>
  </cellXfs>
  <cellStyles count="23">
    <cellStyle name="Benyttet hyperkobling" xfId="8" builtinId="9" hidden="1"/>
    <cellStyle name="Benyttet hyperkobling" xfId="4" builtinId="9" hidden="1"/>
    <cellStyle name="Benyttet hyperkobling" xfId="12" builtinId="9" hidden="1"/>
    <cellStyle name="Benyttet hyperkobling" xfId="18" builtinId="9" hidden="1"/>
    <cellStyle name="Benyttet hyperkobling" xfId="6" builtinId="9" hidden="1"/>
    <cellStyle name="Benyttet hyperkobling" xfId="14" builtinId="9" hidden="1"/>
    <cellStyle name="Benyttet hyperkobling" xfId="20" builtinId="9" hidden="1"/>
    <cellStyle name="Benyttet hyperkobling" xfId="16" builtinId="9" hidden="1"/>
    <cellStyle name="Benyttet hyperkobling" xfId="10" builtinId="9" hidden="1"/>
    <cellStyle name="Hyperkobling" xfId="5" builtinId="8" hidden="1"/>
    <cellStyle name="Hyperkobling" xfId="13" builtinId="8" hidden="1"/>
    <cellStyle name="Hyperkobling" xfId="15" builtinId="8" hidden="1"/>
    <cellStyle name="Hyperkobling" xfId="3" builtinId="8" hidden="1"/>
    <cellStyle name="Hyperkobling" xfId="19" builtinId="8" hidden="1"/>
    <cellStyle name="Hyperkobling" xfId="7" builtinId="8" hidden="1"/>
    <cellStyle name="Hyperkobling" xfId="9" builtinId="8" hidden="1"/>
    <cellStyle name="Hyperkobling" xfId="17" builtinId="8" hidden="1"/>
    <cellStyle name="Hyperkobling" xfId="11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105885</xdr:colOff>
      <xdr:row>38</xdr:row>
      <xdr:rowOff>184785</xdr:rowOff>
    </xdr:from>
    <xdr:to>
      <xdr:col>7</xdr:col>
      <xdr:colOff>1539240</xdr:colOff>
      <xdr:row>46</xdr:row>
      <xdr:rowOff>89059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9130823" y="7900035"/>
          <a:ext cx="1433355" cy="14163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586263</xdr:colOff>
      <xdr:row>80</xdr:row>
      <xdr:rowOff>91440</xdr:rowOff>
    </xdr:from>
    <xdr:to>
      <xdr:col>5</xdr:col>
      <xdr:colOff>2256948</xdr:colOff>
      <xdr:row>86</xdr:row>
      <xdr:rowOff>5715</xdr:rowOff>
    </xdr:to>
    <xdr:sp macro="" textlink="">
      <xdr:nvSpPr>
        <xdr:cNvPr id="2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6515576" y="15914846"/>
          <a:ext cx="167068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20</xdr:col>
      <xdr:colOff>864394</xdr:colOff>
      <xdr:row>73</xdr:row>
      <xdr:rowOff>133349</xdr:rowOff>
    </xdr:from>
    <xdr:to>
      <xdr:col>22</xdr:col>
      <xdr:colOff>538162</xdr:colOff>
      <xdr:row>82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876300</xdr:colOff>
      <xdr:row>4</xdr:row>
      <xdr:rowOff>101443</xdr:rowOff>
    </xdr:from>
    <xdr:to>
      <xdr:col>12</xdr:col>
      <xdr:colOff>843915</xdr:colOff>
      <xdr:row>12</xdr:row>
      <xdr:rowOff>101443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582650" y="987268"/>
          <a:ext cx="271081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7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276701</xdr:colOff>
      <xdr:row>105</xdr:row>
      <xdr:rowOff>5873</xdr:rowOff>
    </xdr:from>
    <xdr:to>
      <xdr:col>9</xdr:col>
      <xdr:colOff>1444308</xdr:colOff>
      <xdr:row>113</xdr:row>
      <xdr:rowOff>5872</xdr:rowOff>
    </xdr:to>
    <xdr:sp macro="" textlink="">
      <xdr:nvSpPr>
        <xdr:cNvPr id="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1694795" y="20710842"/>
          <a:ext cx="1167607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245519</xdr:colOff>
      <xdr:row>51</xdr:row>
      <xdr:rowOff>100829</xdr:rowOff>
    </xdr:from>
    <xdr:to>
      <xdr:col>17</xdr:col>
      <xdr:colOff>86852</xdr:colOff>
      <xdr:row>59</xdr:row>
      <xdr:rowOff>110354</xdr:rowOff>
    </xdr:to>
    <xdr:sp macro="" textlink="">
      <xdr:nvSpPr>
        <xdr:cNvPr id="231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8104894" y="10102079"/>
          <a:ext cx="1984458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13</xdr:col>
      <xdr:colOff>464752</xdr:colOff>
      <xdr:row>71</xdr:row>
      <xdr:rowOff>24797</xdr:rowOff>
    </xdr:from>
    <xdr:to>
      <xdr:col>14</xdr:col>
      <xdr:colOff>248852</xdr:colOff>
      <xdr:row>79</xdr:row>
      <xdr:rowOff>24796</xdr:rowOff>
    </xdr:to>
    <xdr:sp macro="" textlink="">
      <xdr:nvSpPr>
        <xdr:cNvPr id="22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5966690" y="14359922"/>
          <a:ext cx="1879600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336391</xdr:colOff>
      <xdr:row>20</xdr:row>
      <xdr:rowOff>67310</xdr:rowOff>
    </xdr:from>
    <xdr:to>
      <xdr:col>14</xdr:col>
      <xdr:colOff>180579</xdr:colOff>
      <xdr:row>28</xdr:row>
      <xdr:rowOff>67309</xdr:rowOff>
    </xdr:to>
    <xdr:sp macro="" textlink="">
      <xdr:nvSpPr>
        <xdr:cNvPr id="23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5838329" y="4020185"/>
          <a:ext cx="1939688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7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174149</xdr:colOff>
      <xdr:row>100</xdr:row>
      <xdr:rowOff>138034</xdr:rowOff>
    </xdr:from>
    <xdr:to>
      <xdr:col>14</xdr:col>
      <xdr:colOff>80249</xdr:colOff>
      <xdr:row>108</xdr:row>
      <xdr:rowOff>138033</xdr:rowOff>
    </xdr:to>
    <xdr:sp macro="" textlink="">
      <xdr:nvSpPr>
        <xdr:cNvPr id="2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5676087" y="20307222"/>
          <a:ext cx="2001600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rettsforbundet.sharepoint.com/sites/NHFRegionVest-ansatte/Delte%20dokumenter/Konkurranse/01%20-%20Sesong/05%20-%20Sesong%202024%20-%202025/02%20-%20Sesongplanlegging/03%20-%20Avdelingsoppsett/Avdelingsoppsett%202425%20Etter%20h&#248;ring.xlsx" TargetMode="External"/><Relationship Id="rId1" Type="http://schemas.openxmlformats.org/officeDocument/2006/relationships/externalLinkPath" Target="https://idrettsforbundet.sharepoint.com/sites/NHFRegionVest-ansatte/Delte%20dokumenter/Konkurranse/01%20-%20Sesong/05%20-%20Sesong%202024%20-%202025/02%20-%20Sesongplanlegging/03%20-%20Avdelingsoppsett/Avdelingsoppsett%202425%20Etter%20h&#248;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U"/>
      <sheetName val="Gutter"/>
      <sheetName val="Jenter"/>
      <sheetName val="Senior Menn"/>
      <sheetName val="Senior kvinner"/>
    </sheetNames>
    <sheetDataSet>
      <sheetData sheetId="0"/>
      <sheetData sheetId="1">
        <row r="130">
          <cell r="B130">
            <v>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7109375" customWidth="1"/>
    <col min="2" max="2" width="23.42578125" customWidth="1"/>
    <col min="3" max="3" width="3.7109375" customWidth="1"/>
    <col min="4" max="4" width="23.42578125" customWidth="1"/>
  </cols>
  <sheetData>
    <row r="2" spans="1:5" ht="21" x14ac:dyDescent="0.35">
      <c r="A2" s="3"/>
      <c r="B2" s="4" t="s">
        <v>0</v>
      </c>
      <c r="C2" s="3"/>
      <c r="D2" s="3"/>
      <c r="E2" s="3"/>
    </row>
    <row r="4" spans="1:5" x14ac:dyDescent="0.25">
      <c r="B4" s="5">
        <f>COUNTA(B6:B13)</f>
        <v>0</v>
      </c>
      <c r="C4" s="5"/>
      <c r="D4" s="5">
        <f>COUNTA(D6:D13)</f>
        <v>0</v>
      </c>
    </row>
    <row r="5" spans="1:5" x14ac:dyDescent="0.25">
      <c r="B5" s="6" t="s">
        <v>1</v>
      </c>
      <c r="C5" s="2"/>
      <c r="D5" s="6" t="s">
        <v>2</v>
      </c>
    </row>
    <row r="6" spans="1:5" x14ac:dyDescent="0.25">
      <c r="B6" s="8"/>
      <c r="D6" s="8"/>
    </row>
    <row r="7" spans="1:5" x14ac:dyDescent="0.25">
      <c r="B7" s="8"/>
      <c r="D7" s="8"/>
    </row>
    <row r="8" spans="1:5" x14ac:dyDescent="0.25">
      <c r="B8" s="8"/>
      <c r="D8" s="8"/>
    </row>
    <row r="9" spans="1:5" x14ac:dyDescent="0.25">
      <c r="B9" s="8"/>
      <c r="D9" s="8"/>
    </row>
    <row r="10" spans="1:5" x14ac:dyDescent="0.25">
      <c r="B10" s="8"/>
      <c r="D10" s="8"/>
    </row>
    <row r="11" spans="1:5" x14ac:dyDescent="0.25">
      <c r="B11" s="8"/>
      <c r="D11" s="8"/>
    </row>
    <row r="12" spans="1:5" x14ac:dyDescent="0.25">
      <c r="B12" s="1"/>
      <c r="D12" s="8"/>
    </row>
    <row r="13" spans="1:5" x14ac:dyDescent="0.25">
      <c r="B13" s="9"/>
      <c r="D13" s="9"/>
    </row>
    <row r="14" spans="1:5" x14ac:dyDescent="0.2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 x14ac:dyDescent="0.25">
      <c r="B15" s="7" t="s">
        <v>3</v>
      </c>
      <c r="D15" s="7" t="s">
        <v>3</v>
      </c>
    </row>
    <row r="17" spans="2:2" x14ac:dyDescent="0.25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49"/>
  <sheetViews>
    <sheetView tabSelected="1" zoomScale="80" zoomScaleNormal="80" workbookViewId="0">
      <selection activeCell="H153" sqref="H153"/>
    </sheetView>
  </sheetViews>
  <sheetFormatPr baseColWidth="10" defaultColWidth="11.42578125" defaultRowHeight="15" customHeight="1" x14ac:dyDescent="0.25"/>
  <cols>
    <col min="1" max="1" width="7" style="16" customWidth="1"/>
    <col min="2" max="2" width="26.42578125" style="16" bestFit="1" customWidth="1"/>
    <col min="3" max="3" width="8.7109375" style="16" customWidth="1"/>
    <col min="4" max="4" width="35.7109375" style="16" bestFit="1" customWidth="1"/>
    <col min="5" max="5" width="11" style="16" customWidth="1"/>
    <col min="6" max="6" width="36" style="16" bestFit="1" customWidth="1"/>
    <col min="7" max="7" width="10.42578125" style="16" customWidth="1"/>
    <col min="8" max="8" width="31.85546875" style="16" customWidth="1"/>
    <col min="9" max="9" width="9.42578125" style="16" customWidth="1"/>
    <col min="10" max="10" width="26.42578125" style="16" customWidth="1"/>
    <col min="11" max="11" width="14.42578125" style="16" customWidth="1"/>
    <col min="12" max="12" width="26.5703125" style="16" customWidth="1"/>
    <col min="13" max="13" width="7.42578125" style="16" customWidth="1"/>
    <col min="14" max="14" width="23.42578125" style="16" customWidth="1"/>
    <col min="15" max="15" width="21.7109375" style="16" customWidth="1"/>
    <col min="16" max="16" width="3.42578125" style="16" bestFit="1" customWidth="1"/>
    <col min="17" max="17" width="26" style="16" bestFit="1" customWidth="1"/>
    <col min="18" max="18" width="3.5703125" style="16" customWidth="1"/>
    <col min="19" max="19" width="17.5703125" style="16" bestFit="1" customWidth="1"/>
    <col min="20" max="20" width="28.42578125" style="16" customWidth="1"/>
    <col min="21" max="21" width="20.5703125" style="16" bestFit="1" customWidth="1"/>
    <col min="22" max="22" width="11.42578125" style="16"/>
    <col min="23" max="23" width="19.42578125" style="16" bestFit="1" customWidth="1"/>
    <col min="24" max="24" width="11.42578125" style="16"/>
    <col min="25" max="25" width="12.42578125" style="16" bestFit="1" customWidth="1"/>
    <col min="26" max="26" width="11.42578125" style="16"/>
    <col min="27" max="27" width="21.42578125" style="16" bestFit="1" customWidth="1"/>
    <col min="28" max="28" width="11.42578125" style="16"/>
    <col min="29" max="29" width="18.5703125" style="16" bestFit="1" customWidth="1"/>
    <col min="30" max="30" width="11.42578125" style="16"/>
    <col min="31" max="31" width="18.5703125" style="16" bestFit="1" customWidth="1"/>
    <col min="32" max="16384" width="11.42578125" style="16"/>
  </cols>
  <sheetData>
    <row r="1" spans="1:31" s="71" customFormat="1" ht="21" x14ac:dyDescent="0.35">
      <c r="B1" s="71" t="s">
        <v>5</v>
      </c>
      <c r="D1" s="72"/>
      <c r="E1" s="72">
        <f>B3+D3+F3+H3+J3</f>
        <v>62</v>
      </c>
      <c r="F1" s="71" t="s">
        <v>6</v>
      </c>
    </row>
    <row r="2" spans="1:31" ht="18.75" x14ac:dyDescent="0.3">
      <c r="A2" s="10"/>
      <c r="B2" s="2"/>
      <c r="C2" s="10"/>
      <c r="D2" s="10"/>
      <c r="E2" s="10"/>
      <c r="F2" s="2"/>
      <c r="G2" s="10"/>
      <c r="H2" s="49" t="s">
        <v>7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0"/>
      <c r="B3" s="21">
        <f>COUNTA(B5:B20)</f>
        <v>16</v>
      </c>
      <c r="C3" s="10"/>
      <c r="D3" s="21">
        <f>COUNTA(D5:D18)</f>
        <v>14</v>
      </c>
      <c r="E3" s="10"/>
      <c r="F3" s="21">
        <f>COUNTA(F5:F18)</f>
        <v>14</v>
      </c>
      <c r="G3" s="10"/>
      <c r="H3" s="21">
        <f>COUNTA(H5:H13)</f>
        <v>9</v>
      </c>
      <c r="I3" s="10"/>
      <c r="J3" s="21">
        <f>COUNTA(J5:J13)</f>
        <v>9</v>
      </c>
      <c r="K3" s="10"/>
      <c r="L3" s="10"/>
      <c r="M3" s="10"/>
      <c r="N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10"/>
      <c r="B4" s="74" t="s">
        <v>8</v>
      </c>
      <c r="C4" s="10"/>
      <c r="D4" s="74" t="s">
        <v>9</v>
      </c>
      <c r="E4" s="10"/>
      <c r="F4" s="74" t="s">
        <v>10</v>
      </c>
      <c r="G4" s="10"/>
      <c r="H4" s="74" t="s">
        <v>11</v>
      </c>
      <c r="I4" s="10"/>
      <c r="J4" s="127" t="s">
        <v>12</v>
      </c>
      <c r="K4" s="10"/>
      <c r="L4" s="10"/>
      <c r="M4" s="10"/>
      <c r="N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0"/>
      <c r="B5" s="1" t="s">
        <v>13</v>
      </c>
      <c r="C5" s="10"/>
      <c r="D5" s="1" t="s">
        <v>14</v>
      </c>
      <c r="E5" s="10"/>
      <c r="F5" s="1" t="s">
        <v>15</v>
      </c>
      <c r="G5" s="10"/>
      <c r="H5" s="20" t="s">
        <v>16</v>
      </c>
      <c r="I5" s="10"/>
      <c r="J5" s="20" t="s">
        <v>17</v>
      </c>
      <c r="K5" s="10"/>
      <c r="L5" s="10"/>
      <c r="M5" s="10"/>
      <c r="N5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5">
      <c r="A6" s="10"/>
      <c r="B6" s="1" t="s">
        <v>18</v>
      </c>
      <c r="C6" s="10"/>
      <c r="D6" s="1" t="s">
        <v>19</v>
      </c>
      <c r="E6" s="10"/>
      <c r="F6" s="1" t="s">
        <v>20</v>
      </c>
      <c r="G6" s="10"/>
      <c r="H6" s="20" t="s">
        <v>21</v>
      </c>
      <c r="I6" s="10"/>
      <c r="J6" s="20" t="s">
        <v>22</v>
      </c>
      <c r="K6" s="10"/>
      <c r="L6" s="10"/>
      <c r="M6" s="10"/>
      <c r="N6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" t="s">
        <v>23</v>
      </c>
      <c r="C7" s="10"/>
      <c r="D7" s="1" t="s">
        <v>24</v>
      </c>
      <c r="E7" s="10"/>
      <c r="F7" s="1" t="s">
        <v>25</v>
      </c>
      <c r="G7" s="10"/>
      <c r="H7" s="20" t="s">
        <v>26</v>
      </c>
      <c r="I7" s="10"/>
      <c r="J7" s="20" t="s">
        <v>27</v>
      </c>
      <c r="K7" s="10"/>
      <c r="L7" s="10"/>
      <c r="M7" s="10"/>
      <c r="N7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10"/>
      <c r="B8" s="1" t="s">
        <v>28</v>
      </c>
      <c r="C8" s="10"/>
      <c r="D8" s="1" t="s">
        <v>29</v>
      </c>
      <c r="E8" s="10"/>
      <c r="F8" s="1" t="s">
        <v>30</v>
      </c>
      <c r="G8" s="10"/>
      <c r="H8" s="20" t="s">
        <v>31</v>
      </c>
      <c r="I8" s="10"/>
      <c r="J8" s="20" t="s">
        <v>32</v>
      </c>
      <c r="K8" s="10"/>
      <c r="L8" s="10"/>
      <c r="M8" s="10"/>
      <c r="N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A9" s="10"/>
      <c r="B9" s="1" t="s">
        <v>33</v>
      </c>
      <c r="C9" s="10"/>
      <c r="D9" s="1" t="s">
        <v>34</v>
      </c>
      <c r="E9" s="10"/>
      <c r="F9" s="1" t="s">
        <v>35</v>
      </c>
      <c r="G9" s="10"/>
      <c r="H9" s="20" t="s">
        <v>36</v>
      </c>
      <c r="I9" s="10"/>
      <c r="J9" s="20" t="s">
        <v>37</v>
      </c>
      <c r="K9" s="10"/>
      <c r="L9" s="10"/>
      <c r="M9" s="10"/>
      <c r="N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25">
      <c r="A10" s="10"/>
      <c r="B10" s="1" t="s">
        <v>38</v>
      </c>
      <c r="C10" s="10"/>
      <c r="D10" s="1" t="s">
        <v>39</v>
      </c>
      <c r="E10" s="10"/>
      <c r="F10" s="1" t="s">
        <v>40</v>
      </c>
      <c r="G10" s="10"/>
      <c r="H10" s="20" t="s">
        <v>41</v>
      </c>
      <c r="I10" s="10"/>
      <c r="J10" s="20" t="s">
        <v>42</v>
      </c>
      <c r="K10" s="10"/>
      <c r="L10" s="10"/>
      <c r="M10" s="10"/>
      <c r="N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25">
      <c r="A11" s="10"/>
      <c r="B11" s="1" t="s">
        <v>43</v>
      </c>
      <c r="C11" s="10"/>
      <c r="D11" s="1" t="s">
        <v>44</v>
      </c>
      <c r="E11" s="10"/>
      <c r="F11" s="1" t="s">
        <v>45</v>
      </c>
      <c r="G11" s="10"/>
      <c r="H11" s="20" t="s">
        <v>46</v>
      </c>
      <c r="I11" s="10"/>
      <c r="J11" s="20" t="s">
        <v>47</v>
      </c>
      <c r="K11" s="10"/>
      <c r="L11" s="10"/>
      <c r="M11" s="10"/>
      <c r="N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10"/>
      <c r="B12" s="1" t="s">
        <v>48</v>
      </c>
      <c r="C12" s="10"/>
      <c r="D12" s="1" t="s">
        <v>49</v>
      </c>
      <c r="E12" s="10"/>
      <c r="F12" s="1" t="s">
        <v>50</v>
      </c>
      <c r="G12" s="10"/>
      <c r="H12" s="20" t="s">
        <v>51</v>
      </c>
      <c r="I12" s="10"/>
      <c r="J12" s="20" t="s">
        <v>52</v>
      </c>
      <c r="K12" s="10"/>
      <c r="L12" s="10"/>
      <c r="M12" s="10"/>
      <c r="N1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10"/>
      <c r="B13" s="1" t="s">
        <v>53</v>
      </c>
      <c r="C13" s="10"/>
      <c r="D13" s="1" t="s">
        <v>54</v>
      </c>
      <c r="E13" s="10"/>
      <c r="F13" s="1" t="s">
        <v>55</v>
      </c>
      <c r="G13" s="10"/>
      <c r="H13" s="20" t="s">
        <v>56</v>
      </c>
      <c r="I13" s="10"/>
      <c r="J13" s="20" t="s">
        <v>57</v>
      </c>
      <c r="K13" s="10"/>
      <c r="L13" s="10"/>
      <c r="M13" s="10"/>
      <c r="N1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10"/>
      <c r="B14" s="1" t="s">
        <v>58</v>
      </c>
      <c r="C14" s="10"/>
      <c r="D14" s="1" t="s">
        <v>59</v>
      </c>
      <c r="E14" s="10"/>
      <c r="F14" s="1" t="s">
        <v>60</v>
      </c>
      <c r="G14" s="10"/>
      <c r="H14" s="89" t="s">
        <v>61</v>
      </c>
      <c r="I14" s="10"/>
      <c r="J14" s="89" t="s">
        <v>61</v>
      </c>
      <c r="K14" s="10"/>
      <c r="L14" s="10"/>
      <c r="M14" s="10"/>
      <c r="N14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5">
      <c r="A15" s="10"/>
      <c r="B15" s="1" t="s">
        <v>62</v>
      </c>
      <c r="C15" s="10"/>
      <c r="D15" s="1" t="s">
        <v>63</v>
      </c>
      <c r="E15" s="10"/>
      <c r="F15" s="1" t="s">
        <v>64</v>
      </c>
      <c r="G15" s="10"/>
      <c r="H15" s="83" t="s">
        <v>65</v>
      </c>
      <c r="I15" s="10"/>
      <c r="J15" s="83" t="s">
        <v>65</v>
      </c>
      <c r="K15" s="10"/>
      <c r="L15" s="10"/>
      <c r="M15" s="10"/>
      <c r="N15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5">
      <c r="A16" s="10"/>
      <c r="B16" s="1" t="s">
        <v>66</v>
      </c>
      <c r="C16" s="10"/>
      <c r="D16" s="1" t="s">
        <v>67</v>
      </c>
      <c r="E16" s="10"/>
      <c r="F16" s="1" t="s">
        <v>68</v>
      </c>
      <c r="G16" s="10"/>
      <c r="H16" s="10"/>
      <c r="I16" s="10"/>
      <c r="J16" s="10"/>
      <c r="K16" s="10"/>
      <c r="L16" s="10"/>
      <c r="M16" s="10"/>
      <c r="N1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5">
      <c r="A17" s="10"/>
      <c r="B17" s="1" t="s">
        <v>69</v>
      </c>
      <c r="C17" s="10"/>
      <c r="D17" s="1" t="s">
        <v>70</v>
      </c>
      <c r="E17" s="10"/>
      <c r="F17" s="1" t="s">
        <v>71</v>
      </c>
      <c r="G17" s="10"/>
      <c r="H17" s="10"/>
      <c r="I17" s="10"/>
      <c r="J17" s="10"/>
      <c r="K17" s="10"/>
      <c r="L17" s="10"/>
      <c r="M17" s="10"/>
      <c r="N17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5">
      <c r="A18" s="10"/>
      <c r="B18" s="1" t="s">
        <v>72</v>
      </c>
      <c r="C18" s="23"/>
      <c r="D18" s="1" t="s">
        <v>73</v>
      </c>
      <c r="E18" s="10"/>
      <c r="F18" s="1" t="s">
        <v>74</v>
      </c>
      <c r="G18" s="10"/>
      <c r="H18" s="10"/>
      <c r="I18" s="10"/>
      <c r="J18" s="10"/>
      <c r="K18" s="10"/>
      <c r="L18" s="10"/>
      <c r="M18" s="10"/>
      <c r="N1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10"/>
      <c r="B19" s="1" t="s">
        <v>75</v>
      </c>
      <c r="C19" s="23"/>
      <c r="D19" s="22"/>
      <c r="E19" s="10"/>
      <c r="F19" s="22"/>
      <c r="G19" s="10"/>
      <c r="H19" s="10"/>
      <c r="I19" s="10"/>
      <c r="J19" s="10"/>
      <c r="K19" s="10"/>
      <c r="L19" s="10"/>
      <c r="M19" s="10"/>
      <c r="N19"/>
      <c r="O19" s="10"/>
      <c r="P19" s="10"/>
      <c r="Q19" s="10"/>
      <c r="R19" s="10"/>
      <c r="S19" s="18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25">
      <c r="A20" s="10"/>
      <c r="B20" s="1" t="s">
        <v>76</v>
      </c>
      <c r="C20" s="23"/>
      <c r="D20" s="22"/>
      <c r="E20" s="10"/>
      <c r="F20" s="74" t="s">
        <v>77</v>
      </c>
      <c r="G20" s="10"/>
      <c r="H20" s="10"/>
      <c r="I20" s="10"/>
      <c r="J20" s="10"/>
      <c r="K20" s="10"/>
      <c r="L20" s="10"/>
      <c r="M20" s="10"/>
      <c r="N2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10"/>
      <c r="B21" s="22"/>
      <c r="C21" s="23"/>
      <c r="D21" s="74" t="str">
        <f>D3&amp;" lag - aktivitetsserie"</f>
        <v>14 lag - aktivitetsserie</v>
      </c>
      <c r="E21" s="10"/>
      <c r="F21" s="74" t="s">
        <v>65</v>
      </c>
      <c r="G21" s="10"/>
      <c r="H21" s="10"/>
      <c r="I21" s="10"/>
      <c r="J21" s="10"/>
      <c r="K21" s="10"/>
      <c r="L21" s="10"/>
      <c r="M21" s="10"/>
      <c r="N2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10"/>
      <c r="B22" s="74" t="str">
        <f>B3&amp;" lag - aktivitetsserie"</f>
        <v>16 lag - aktivitetsserie</v>
      </c>
      <c r="C22" s="23"/>
      <c r="D22" s="74" t="s">
        <v>65</v>
      </c>
      <c r="E22" s="10"/>
      <c r="F22" s="10"/>
      <c r="G22" s="10"/>
      <c r="H22" s="10"/>
      <c r="I22" s="10"/>
      <c r="J22" s="10"/>
      <c r="K22" s="10"/>
      <c r="L22" s="10"/>
      <c r="M22" s="10"/>
      <c r="N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25">
      <c r="A23" s="10"/>
      <c r="B23" s="74" t="s">
        <v>65</v>
      </c>
      <c r="C23" s="23"/>
      <c r="D23" s="10"/>
      <c r="E23" s="10"/>
      <c r="F23" s="10"/>
      <c r="G23" s="10"/>
      <c r="H23" s="10"/>
      <c r="I23" s="10"/>
      <c r="J23" s="10"/>
      <c r="K23" s="10"/>
      <c r="L23" s="10"/>
      <c r="M23" s="24"/>
      <c r="N23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10"/>
      <c r="B24" s="10"/>
      <c r="C24" s="2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/>
      <c r="O24" s="10"/>
      <c r="P24" s="10"/>
      <c r="Q24" s="10"/>
      <c r="R24" s="10"/>
      <c r="S24" s="18"/>
      <c r="T24" s="18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ht="30" x14ac:dyDescent="0.25">
      <c r="A25" s="10"/>
      <c r="B25" s="181" t="s">
        <v>78</v>
      </c>
      <c r="C25" s="23"/>
      <c r="D25" s="10"/>
      <c r="E25" s="10"/>
      <c r="F25" s="23"/>
      <c r="G25" s="51"/>
      <c r="H25" s="10"/>
      <c r="I25" s="10"/>
      <c r="J25" s="10"/>
      <c r="K25" s="10"/>
      <c r="L25" s="10"/>
      <c r="M25" s="10"/>
      <c r="N25"/>
      <c r="O25" s="10"/>
      <c r="P25" s="10"/>
      <c r="Q25" s="10"/>
      <c r="R25" s="10"/>
      <c r="S25" s="18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10"/>
      <c r="B26" s="10" t="s">
        <v>79</v>
      </c>
      <c r="C26" s="25"/>
      <c r="D26" s="10"/>
      <c r="E26" s="10"/>
      <c r="F26" s="23"/>
      <c r="G26" s="10"/>
      <c r="H26" s="10"/>
      <c r="I26" s="10"/>
      <c r="J26" s="10"/>
      <c r="K26" s="10"/>
      <c r="L26" s="10"/>
      <c r="M26" s="10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71" customFormat="1" ht="21" x14ac:dyDescent="0.35">
      <c r="B32" s="71" t="s">
        <v>80</v>
      </c>
      <c r="E32" s="72">
        <f>B34+D34+F34+G37</f>
        <v>48</v>
      </c>
      <c r="F32" s="71" t="s">
        <v>6</v>
      </c>
    </row>
    <row r="33" spans="1:31" ht="18.75" x14ac:dyDescent="0.3">
      <c r="A33" s="10"/>
      <c r="B33" s="49"/>
      <c r="C33" s="10"/>
      <c r="D33" s="10"/>
      <c r="E33" s="10"/>
      <c r="F33" s="49" t="s">
        <v>7</v>
      </c>
      <c r="G33" s="10"/>
      <c r="H33" s="49"/>
      <c r="I3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10"/>
      <c r="B34" s="21">
        <f>COUNTA(B36:B54)</f>
        <v>19</v>
      </c>
      <c r="C34" s="10"/>
      <c r="D34" s="21">
        <f>COUNTA(D36:D53)</f>
        <v>17</v>
      </c>
      <c r="E34" s="10"/>
      <c r="F34" s="21">
        <f>COUNTA(F36:F47)</f>
        <v>12</v>
      </c>
      <c r="G34" s="10"/>
      <c r="H34" s="10"/>
      <c r="I34" s="10"/>
      <c r="J34" s="10"/>
      <c r="K34" s="10"/>
      <c r="L34" s="10"/>
      <c r="M34" s="10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9.5" customHeight="1" x14ac:dyDescent="0.25">
      <c r="A35" s="10"/>
      <c r="B35" s="74" t="s">
        <v>81</v>
      </c>
      <c r="C35" s="10"/>
      <c r="D35" s="74" t="s">
        <v>82</v>
      </c>
      <c r="E35" s="10"/>
      <c r="F35" s="74" t="s">
        <v>83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t="14.65" customHeight="1" x14ac:dyDescent="0.25">
      <c r="A36" s="10"/>
      <c r="B36" s="20" t="s">
        <v>24</v>
      </c>
      <c r="C36" s="10"/>
      <c r="D36" s="20" t="s">
        <v>33</v>
      </c>
      <c r="E36" s="10"/>
      <c r="F36" s="20" t="s">
        <v>84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25">
      <c r="A37" s="10"/>
      <c r="B37" s="20" t="s">
        <v>85</v>
      </c>
      <c r="C37" s="10"/>
      <c r="D37" s="20" t="s">
        <v>86</v>
      </c>
      <c r="E37" s="10"/>
      <c r="F37" s="20" t="s">
        <v>87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25">
      <c r="A38" s="10"/>
      <c r="B38" s="20" t="s">
        <v>88</v>
      </c>
      <c r="C38" s="10"/>
      <c r="D38" s="20" t="s">
        <v>29</v>
      </c>
      <c r="E38" s="10"/>
      <c r="F38" s="20" t="s">
        <v>89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10"/>
      <c r="B39" s="20" t="s">
        <v>20</v>
      </c>
      <c r="C39" s="10"/>
      <c r="D39" s="20" t="s">
        <v>34</v>
      </c>
      <c r="E39" s="10"/>
      <c r="F39" s="20" t="s">
        <v>90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25">
      <c r="A40" s="10"/>
      <c r="B40" s="20" t="s">
        <v>91</v>
      </c>
      <c r="C40" s="10"/>
      <c r="D40" s="20" t="s">
        <v>92</v>
      </c>
      <c r="E40" s="10"/>
      <c r="F40" s="20" t="s">
        <v>56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14.65" customHeight="1" x14ac:dyDescent="0.25">
      <c r="A41" s="10"/>
      <c r="B41" s="20" t="s">
        <v>93</v>
      </c>
      <c r="C41" s="10"/>
      <c r="D41" s="20" t="s">
        <v>94</v>
      </c>
      <c r="E41" s="10"/>
      <c r="F41" s="20" t="s">
        <v>95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A42" s="10"/>
      <c r="B42" s="20" t="s">
        <v>96</v>
      </c>
      <c r="C42" s="10"/>
      <c r="D42" s="20" t="s">
        <v>97</v>
      </c>
      <c r="E42" s="10"/>
      <c r="F42" s="20" t="s">
        <v>37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25">
      <c r="A43" s="10"/>
      <c r="B43" s="20" t="s">
        <v>98</v>
      </c>
      <c r="C43" s="10"/>
      <c r="D43" s="20" t="s">
        <v>75</v>
      </c>
      <c r="E43" s="10"/>
      <c r="F43" s="20" t="s">
        <v>42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x14ac:dyDescent="0.25">
      <c r="A44" s="10"/>
      <c r="B44" s="20" t="s">
        <v>99</v>
      </c>
      <c r="C44" s="10"/>
      <c r="D44" s="20" t="s">
        <v>18</v>
      </c>
      <c r="E44" s="10"/>
      <c r="F44" s="20" t="s">
        <v>100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25">
      <c r="A45" s="10"/>
      <c r="B45" s="20" t="s">
        <v>101</v>
      </c>
      <c r="C45" s="10"/>
      <c r="D45" s="20" t="s">
        <v>102</v>
      </c>
      <c r="E45" s="10"/>
      <c r="F45" s="20" t="s">
        <v>57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x14ac:dyDescent="0.25">
      <c r="A46" s="10"/>
      <c r="B46" s="20" t="s">
        <v>67</v>
      </c>
      <c r="C46" s="10"/>
      <c r="D46" s="20" t="s">
        <v>103</v>
      </c>
      <c r="E46" s="10"/>
      <c r="F46" s="177" t="s">
        <v>104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x14ac:dyDescent="0.25">
      <c r="A47" s="10"/>
      <c r="B47" s="20" t="s">
        <v>105</v>
      </c>
      <c r="C47" s="23"/>
      <c r="D47" s="20" t="s">
        <v>106</v>
      </c>
      <c r="E47" s="10"/>
      <c r="F47" s="20" t="s">
        <v>107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x14ac:dyDescent="0.25">
      <c r="A48" s="10"/>
      <c r="B48" s="20" t="s">
        <v>108</v>
      </c>
      <c r="C48" s="23"/>
      <c r="D48" s="20" t="s">
        <v>62</v>
      </c>
      <c r="E48" s="10"/>
      <c r="F48" s="74" t="s">
        <v>109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x14ac:dyDescent="0.25">
      <c r="A49" s="10"/>
      <c r="B49" s="20" t="s">
        <v>108</v>
      </c>
      <c r="C49" s="23"/>
      <c r="D49" s="20" t="s">
        <v>110</v>
      </c>
      <c r="E49" s="10"/>
      <c r="F49" s="74" t="s">
        <v>111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x14ac:dyDescent="0.25">
      <c r="A50" s="10"/>
      <c r="B50" s="20" t="s">
        <v>112</v>
      </c>
      <c r="C50" s="23"/>
      <c r="D50" s="20" t="s">
        <v>28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x14ac:dyDescent="0.25">
      <c r="A51" s="10"/>
      <c r="B51" s="20" t="s">
        <v>113</v>
      </c>
      <c r="C51" s="23"/>
      <c r="D51" s="20" t="s">
        <v>30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x14ac:dyDescent="0.25">
      <c r="A52" s="10"/>
      <c r="B52" s="20" t="s">
        <v>114</v>
      </c>
      <c r="C52" s="23"/>
      <c r="D52" s="20" t="s">
        <v>35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x14ac:dyDescent="0.25">
      <c r="A53" s="10"/>
      <c r="B53" s="20" t="s">
        <v>71</v>
      </c>
      <c r="C53" s="23"/>
      <c r="D53" s="22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8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x14ac:dyDescent="0.25">
      <c r="A54" s="10"/>
      <c r="B54" s="20" t="s">
        <v>74</v>
      </c>
      <c r="C54" s="23"/>
      <c r="D54" s="22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x14ac:dyDescent="0.25">
      <c r="A55" s="10"/>
      <c r="B55" s="22"/>
      <c r="C55" s="23"/>
      <c r="D55" s="74" t="s">
        <v>115</v>
      </c>
      <c r="E55" s="10"/>
      <c r="F55" s="10"/>
      <c r="G55" s="10"/>
      <c r="H55" s="10"/>
      <c r="I55" s="10"/>
      <c r="J55" s="10"/>
      <c r="K55" s="10"/>
      <c r="L55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x14ac:dyDescent="0.25">
      <c r="A56" s="10"/>
      <c r="B56" s="74" t="str">
        <f>B34&amp;" lag - aktivitetsserie"</f>
        <v>19 lag - aktivitetsserie</v>
      </c>
      <c r="C56" s="10"/>
      <c r="D56" s="74" t="s">
        <v>116</v>
      </c>
      <c r="E56" s="10"/>
      <c r="F56" s="10"/>
      <c r="G56" s="10"/>
      <c r="H56" s="10"/>
      <c r="I56" s="10"/>
      <c r="J56" s="10"/>
      <c r="K56" s="10"/>
      <c r="L56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x14ac:dyDescent="0.25">
      <c r="A57" s="10"/>
      <c r="B57" s="74" t="s">
        <v>116</v>
      </c>
      <c r="C57" s="10"/>
      <c r="D57" s="10"/>
      <c r="E57" s="10"/>
      <c r="F57" s="10"/>
      <c r="G57" s="10"/>
      <c r="H57" s="10"/>
      <c r="I57" s="10"/>
      <c r="J57" s="10"/>
      <c r="K57" s="10"/>
      <c r="L57"/>
      <c r="M57" s="10"/>
      <c r="N57" s="10"/>
      <c r="O57" s="10"/>
      <c r="P57" s="10"/>
      <c r="Q57" s="10"/>
      <c r="R57" s="10"/>
      <c r="S57" s="18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x14ac:dyDescent="0.25">
      <c r="A58" s="10"/>
      <c r="B58" s="10"/>
      <c r="C58" s="23"/>
      <c r="D58" s="10"/>
      <c r="E58" s="10"/>
      <c r="F58" s="10"/>
      <c r="G58" s="10"/>
      <c r="H58" s="10"/>
      <c r="I58"/>
      <c r="J58" s="10"/>
      <c r="K58" s="10"/>
      <c r="L58"/>
      <c r="M58" s="10"/>
      <c r="N58" s="10"/>
      <c r="O58" s="10"/>
      <c r="P58" s="10"/>
      <c r="Q58" s="10"/>
      <c r="R58" s="10"/>
      <c r="S58" s="18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x14ac:dyDescent="0.25">
      <c r="A59" s="10"/>
      <c r="B59" s="23"/>
      <c r="C59" s="23"/>
      <c r="D59" s="10"/>
      <c r="E59" s="10"/>
      <c r="F59" s="10"/>
      <c r="G59" s="10"/>
      <c r="H59" s="10"/>
      <c r="I59"/>
      <c r="J59" s="10"/>
      <c r="K59" s="10"/>
      <c r="L59"/>
      <c r="M59" s="10"/>
      <c r="N59" s="10"/>
      <c r="O59" s="10"/>
      <c r="P59" s="10"/>
      <c r="Q59" s="10"/>
      <c r="R59" s="10"/>
      <c r="S59" s="18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x14ac:dyDescent="0.25">
      <c r="A60" s="10"/>
      <c r="B60" s="23"/>
      <c r="C60" s="23"/>
      <c r="D60" s="10"/>
      <c r="E60" s="10"/>
      <c r="F60" s="10"/>
      <c r="G60" s="10"/>
      <c r="H60" s="10"/>
      <c r="I60"/>
      <c r="J60" s="10"/>
      <c r="K60" s="10"/>
      <c r="L60"/>
      <c r="M60" s="10"/>
      <c r="N60"/>
      <c r="O60" s="10"/>
      <c r="P60" s="10"/>
      <c r="Q60" s="10"/>
      <c r="R60" s="10"/>
      <c r="S60" s="18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x14ac:dyDescent="0.25">
      <c r="A61" s="10"/>
      <c r="B61" s="23"/>
      <c r="C61" s="23"/>
      <c r="D61" s="10"/>
      <c r="E61" s="10"/>
      <c r="F61" s="10"/>
      <c r="G61" s="10"/>
      <c r="H61" s="10"/>
      <c r="I61"/>
      <c r="J61" s="10"/>
      <c r="K61" s="10"/>
      <c r="L61"/>
      <c r="M61" s="10"/>
      <c r="N61"/>
      <c r="O61" s="10"/>
      <c r="P61" s="10"/>
      <c r="Q61" s="10"/>
      <c r="R61" s="10"/>
      <c r="S61" s="18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x14ac:dyDescent="0.25">
      <c r="A62" s="10"/>
      <c r="B62" s="25"/>
      <c r="C62" s="23"/>
      <c r="D62" s="10"/>
      <c r="E62" s="10"/>
      <c r="F62" s="10"/>
      <c r="G62" s="10"/>
      <c r="H62" s="10"/>
      <c r="I62"/>
      <c r="J62" s="10"/>
      <c r="K62" s="10"/>
      <c r="L62"/>
      <c r="M62" s="10"/>
      <c r="N62"/>
      <c r="O62" s="10"/>
      <c r="P62" s="10"/>
      <c r="Q62" s="10"/>
      <c r="R62" s="10"/>
      <c r="S62" s="18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x14ac:dyDescent="0.25">
      <c r="A63" s="10"/>
      <c r="B63" s="25"/>
      <c r="C63" s="23"/>
      <c r="D63" s="10"/>
      <c r="E63" s="10"/>
      <c r="F63" s="10"/>
      <c r="G63" s="10"/>
      <c r="H63" s="10"/>
      <c r="I63"/>
      <c r="J63" s="10"/>
      <c r="K63" s="10"/>
      <c r="L63"/>
      <c r="M63" s="10"/>
      <c r="N63"/>
      <c r="O63" s="10"/>
      <c r="P63" s="10"/>
      <c r="Q63" s="10"/>
      <c r="R63" s="10"/>
      <c r="S63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x14ac:dyDescent="0.25">
      <c r="A64" s="10"/>
      <c r="B64" s="10"/>
      <c r="C64" s="25"/>
      <c r="D64" s="10"/>
      <c r="E64" s="10"/>
      <c r="F64" s="10"/>
      <c r="G64" s="10"/>
      <c r="H64" s="10"/>
      <c r="I64" s="10"/>
      <c r="J64" s="10"/>
      <c r="K64" s="10"/>
      <c r="L64"/>
      <c r="M64" s="10"/>
      <c r="N6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x14ac:dyDescent="0.25">
      <c r="A65" s="10"/>
      <c r="B65" s="10"/>
      <c r="C65" s="25"/>
      <c r="D65" s="10"/>
      <c r="E65" s="10"/>
      <c r="F65" s="10"/>
      <c r="G65" s="10"/>
      <c r="H65" s="10"/>
      <c r="I65" s="10"/>
      <c r="J65" s="10"/>
      <c r="K65" s="10"/>
      <c r="L65"/>
      <c r="M65" s="10"/>
      <c r="N65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x14ac:dyDescent="0.25">
      <c r="A68" s="10"/>
      <c r="B68" s="17"/>
      <c r="C68" s="17"/>
      <c r="D68" s="17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s="71" customFormat="1" ht="21" x14ac:dyDescent="0.35">
      <c r="B69" s="71" t="s">
        <v>117</v>
      </c>
      <c r="D69" s="72"/>
      <c r="E69" s="72">
        <f>B71+D71+F71+E70</f>
        <v>27</v>
      </c>
      <c r="F69" s="71" t="s">
        <v>6</v>
      </c>
    </row>
    <row r="70" spans="1:31" ht="18.75" x14ac:dyDescent="0.3">
      <c r="A70" s="10"/>
      <c r="B70" s="49"/>
      <c r="C70" s="23"/>
      <c r="D70" s="42"/>
      <c r="E70" s="10"/>
      <c r="F70" s="42" t="s">
        <v>118</v>
      </c>
      <c r="G70" s="10"/>
      <c r="H70" s="10"/>
      <c r="I70" s="10"/>
      <c r="J70" s="2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x14ac:dyDescent="0.25">
      <c r="A71" s="10"/>
      <c r="B71" s="21">
        <f>COUNTA(B73:B87)</f>
        <v>13</v>
      </c>
      <c r="C71" s="10"/>
      <c r="D71" s="21">
        <f>COUNTA(D73:D87)</f>
        <v>14</v>
      </c>
      <c r="E71" s="10"/>
      <c r="F71" s="21"/>
      <c r="G71" s="10"/>
      <c r="H71" s="10"/>
      <c r="I71" s="10"/>
      <c r="J71" s="10"/>
      <c r="K7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x14ac:dyDescent="0.25">
      <c r="A72" s="10"/>
      <c r="B72" s="74" t="s">
        <v>119</v>
      </c>
      <c r="C72" s="10"/>
      <c r="D72" s="132" t="s">
        <v>120</v>
      </c>
      <c r="E72" s="10"/>
      <c r="F72" s="10"/>
      <c r="G72" s="10"/>
      <c r="H72" s="10"/>
      <c r="I72" s="10"/>
      <c r="J72" s="10"/>
      <c r="K72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x14ac:dyDescent="0.25">
      <c r="A73" s="10"/>
      <c r="B73" s="1" t="s">
        <v>88</v>
      </c>
      <c r="C73" s="10"/>
      <c r="D73" s="1" t="s">
        <v>29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x14ac:dyDescent="0.25">
      <c r="A74" s="10"/>
      <c r="B74" s="1" t="s">
        <v>30</v>
      </c>
      <c r="C74" s="10"/>
      <c r="D74" s="1" t="s">
        <v>121</v>
      </c>
      <c r="E74" s="10"/>
      <c r="F74" s="129" t="s">
        <v>122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x14ac:dyDescent="0.25">
      <c r="A75" s="10"/>
      <c r="B75" s="1" t="s">
        <v>35</v>
      </c>
      <c r="C75" s="10"/>
      <c r="D75" s="1" t="s">
        <v>18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x14ac:dyDescent="0.25">
      <c r="A76" s="10"/>
      <c r="B76" s="1" t="s">
        <v>96</v>
      </c>
      <c r="C76" s="10"/>
      <c r="D76" s="1" t="s">
        <v>123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x14ac:dyDescent="0.25">
      <c r="A77" s="10"/>
      <c r="B77" s="1" t="s">
        <v>124</v>
      </c>
      <c r="C77" s="10"/>
      <c r="D77" s="1" t="s">
        <v>125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x14ac:dyDescent="0.25">
      <c r="A78" s="10"/>
      <c r="B78" s="1" t="s">
        <v>63</v>
      </c>
      <c r="C78" s="10"/>
      <c r="D78" s="1" t="s">
        <v>126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x14ac:dyDescent="0.25">
      <c r="A79" s="10"/>
      <c r="B79" s="1" t="s">
        <v>127</v>
      </c>
      <c r="C79" s="10"/>
      <c r="D79" s="1" t="s">
        <v>43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x14ac:dyDescent="0.25">
      <c r="A80" s="10"/>
      <c r="B80" s="1" t="s">
        <v>106</v>
      </c>
      <c r="C80" s="10"/>
      <c r="D80" s="1" t="s">
        <v>128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 x14ac:dyDescent="0.25">
      <c r="A81" s="10"/>
      <c r="B81" s="1" t="s">
        <v>62</v>
      </c>
      <c r="C81" s="10"/>
      <c r="D81" s="1" t="s">
        <v>129</v>
      </c>
      <c r="E81" s="10"/>
      <c r="F81" s="10"/>
      <c r="G81" s="10"/>
      <c r="H81" s="10"/>
      <c r="I81" s="10"/>
      <c r="J81" s="2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x14ac:dyDescent="0.25">
      <c r="A82" s="10"/>
      <c r="B82" s="1" t="s">
        <v>92</v>
      </c>
      <c r="C82" s="10"/>
      <c r="D82" s="1" t="s">
        <v>112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x14ac:dyDescent="0.25">
      <c r="A83" s="10"/>
      <c r="B83" s="1" t="s">
        <v>130</v>
      </c>
      <c r="C83" s="10"/>
      <c r="D83" s="1" t="s">
        <v>131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8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x14ac:dyDescent="0.25">
      <c r="A84" s="10"/>
      <c r="B84" s="1" t="s">
        <v>71</v>
      </c>
      <c r="C84" s="10"/>
      <c r="D84" s="1" t="s">
        <v>75</v>
      </c>
      <c r="E84" s="10"/>
      <c r="F84" s="10"/>
      <c r="G84" s="10"/>
      <c r="H84" s="10"/>
      <c r="I84" s="10"/>
      <c r="J84" s="41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x14ac:dyDescent="0.25">
      <c r="A85" s="10"/>
      <c r="B85" s="186" t="s">
        <v>132</v>
      </c>
      <c r="C85" s="10"/>
      <c r="D85" s="1" t="s">
        <v>133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ht="15" customHeight="1" x14ac:dyDescent="0.25">
      <c r="A86" s="10"/>
      <c r="B86" s="39"/>
      <c r="C86" s="10"/>
      <c r="D86" s="1" t="s">
        <v>134</v>
      </c>
      <c r="E86" s="10"/>
      <c r="F86" s="10"/>
      <c r="G86" s="108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ht="15" customHeight="1" x14ac:dyDescent="0.25">
      <c r="A87" s="10"/>
      <c r="B87" s="111"/>
      <c r="C87" s="10"/>
      <c r="D87" s="22"/>
      <c r="E87" s="10"/>
      <c r="F87" s="10"/>
      <c r="G87" s="108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x14ac:dyDescent="0.25">
      <c r="A88" s="10"/>
      <c r="B88" s="74" t="str">
        <f>B71&amp;" lag - aktivitetsserie"</f>
        <v>13 lag - aktivitetsserie</v>
      </c>
      <c r="C88" s="10"/>
      <c r="D88" s="133" t="str">
        <f>D71&amp;" lag - aktivitetsserie"</f>
        <v>14 lag - aktivitetsserie</v>
      </c>
      <c r="E88" s="10"/>
      <c r="F88" s="10"/>
      <c r="G88" s="108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x14ac:dyDescent="0.25">
      <c r="A89" s="10"/>
      <c r="B89" s="74" t="s">
        <v>65</v>
      </c>
      <c r="C89" s="10"/>
      <c r="D89" s="133" t="s">
        <v>65</v>
      </c>
      <c r="E89" s="10"/>
      <c r="F89" s="10"/>
      <c r="G89" s="108"/>
      <c r="H89" s="10"/>
      <c r="I89" s="10"/>
      <c r="J89" s="10"/>
      <c r="K89" s="10"/>
      <c r="L89" s="10"/>
      <c r="M89" s="24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x14ac:dyDescent="0.25">
      <c r="A90" s="10"/>
      <c r="B90" s="10"/>
      <c r="C90" s="10"/>
      <c r="D90" s="10"/>
      <c r="E90" s="10"/>
      <c r="F90" s="10"/>
      <c r="G90" s="108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x14ac:dyDescent="0.25">
      <c r="A94" s="10"/>
      <c r="B94" s="25"/>
      <c r="C94" s="10"/>
      <c r="D94" s="10"/>
      <c r="E94" s="10"/>
      <c r="F94" s="10"/>
      <c r="G94" s="10"/>
      <c r="H94" s="10"/>
      <c r="I94" s="10"/>
      <c r="J94" s="10"/>
      <c r="K94" s="10"/>
      <c r="L9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x14ac:dyDescent="0.25">
      <c r="A95" s="10"/>
      <c r="B95" s="25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x14ac:dyDescent="0.25">
      <c r="A97" s="10"/>
      <c r="B97" s="10"/>
      <c r="C97" s="25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x14ac:dyDescent="0.25">
      <c r="A98" s="10"/>
      <c r="B98" s="10"/>
      <c r="C98" s="25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s="71" customFormat="1" ht="21" x14ac:dyDescent="0.35">
      <c r="B101" s="71" t="s">
        <v>135</v>
      </c>
      <c r="D101" s="72"/>
      <c r="E101" s="72">
        <f>B103+D103+F103+E106</f>
        <v>29</v>
      </c>
      <c r="F101" s="71" t="s">
        <v>6</v>
      </c>
    </row>
    <row r="102" spans="1:31" ht="18.75" x14ac:dyDescent="0.3">
      <c r="A102" s="10"/>
      <c r="B102" s="49"/>
      <c r="C102" s="10"/>
      <c r="D102" s="25"/>
      <c r="E102" s="10"/>
      <c r="F102" s="49" t="s">
        <v>7</v>
      </c>
      <c r="G102" s="10"/>
      <c r="H102" s="49"/>
      <c r="I102" s="10"/>
      <c r="J102" s="10"/>
      <c r="K102" s="48"/>
      <c r="L102" s="10"/>
      <c r="M102" s="10"/>
      <c r="N102" s="10"/>
      <c r="O102" s="10"/>
      <c r="P102" s="10"/>
      <c r="Q102" s="10"/>
      <c r="R102" s="12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 x14ac:dyDescent="0.25">
      <c r="A103" s="10"/>
      <c r="B103" s="21">
        <f>COUNTA(B105:B117)</f>
        <v>13</v>
      </c>
      <c r="C103" s="10"/>
      <c r="D103" s="73">
        <f>COUNTA(D105:D115)</f>
        <v>10</v>
      </c>
      <c r="E103" s="10"/>
      <c r="F103" s="73">
        <f>COUNTA(F105:F110)</f>
        <v>6</v>
      </c>
      <c r="G103" s="10"/>
      <c r="H103" s="21">
        <f>COUNTA(H105:H116)</f>
        <v>12</v>
      </c>
      <c r="I103" s="10"/>
      <c r="J103" s="21"/>
      <c r="K103"/>
      <c r="L103" s="2"/>
      <c r="M103" s="10"/>
      <c r="N103" s="10"/>
      <c r="O103" s="10"/>
      <c r="P103" s="10"/>
      <c r="Q103" s="10"/>
      <c r="R103" s="12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 x14ac:dyDescent="0.25">
      <c r="A104" s="10"/>
      <c r="B104" s="74" t="s">
        <v>136</v>
      </c>
      <c r="C104" s="2"/>
      <c r="D104" s="79" t="s">
        <v>137</v>
      </c>
      <c r="E104" s="10"/>
      <c r="F104" s="74" t="s">
        <v>138</v>
      </c>
      <c r="G104" s="10"/>
      <c r="H104" s="129" t="s">
        <v>139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2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 x14ac:dyDescent="0.25">
      <c r="A105" s="10"/>
      <c r="B105" s="20" t="s">
        <v>24</v>
      </c>
      <c r="C105" s="10"/>
      <c r="D105" s="20" t="s">
        <v>140</v>
      </c>
      <c r="E105" s="10"/>
      <c r="F105" s="20" t="s">
        <v>141</v>
      </c>
      <c r="G105" s="10"/>
      <c r="H105" s="20" t="s">
        <v>142</v>
      </c>
      <c r="I105" s="10"/>
      <c r="J105" s="128"/>
      <c r="K105" s="10"/>
      <c r="L105"/>
      <c r="M105" s="10"/>
      <c r="N105" s="10"/>
      <c r="O105" s="10"/>
      <c r="P105" s="10"/>
      <c r="Q105" s="10"/>
      <c r="R105" s="12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x14ac:dyDescent="0.25">
      <c r="A106" s="10"/>
      <c r="B106" s="20" t="s">
        <v>88</v>
      </c>
      <c r="C106" s="10"/>
      <c r="D106" s="20" t="s">
        <v>29</v>
      </c>
      <c r="E106" s="10"/>
      <c r="F106" s="20" t="s">
        <v>143</v>
      </c>
      <c r="G106" s="10"/>
      <c r="H106" s="20" t="s">
        <v>144</v>
      </c>
      <c r="I106" s="10"/>
      <c r="J106" s="128"/>
      <c r="K106" s="10"/>
      <c r="L106" s="10"/>
      <c r="M106" s="10"/>
      <c r="N106" s="10"/>
      <c r="O106" s="10"/>
      <c r="P106" s="10"/>
      <c r="Q106" s="10"/>
      <c r="R106" s="12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x14ac:dyDescent="0.25">
      <c r="A107" s="10"/>
      <c r="B107" s="20" t="s">
        <v>20</v>
      </c>
      <c r="C107" s="10"/>
      <c r="D107" s="20" t="s">
        <v>145</v>
      </c>
      <c r="E107" s="10"/>
      <c r="F107" s="20" t="s">
        <v>146</v>
      </c>
      <c r="G107" s="10"/>
      <c r="H107" s="20" t="s">
        <v>147</v>
      </c>
      <c r="I107" s="10"/>
      <c r="J107" s="128"/>
      <c r="K107" s="10"/>
      <c r="L107" s="10"/>
      <c r="M107" s="10"/>
      <c r="N107" s="10"/>
      <c r="O107" s="10"/>
      <c r="P107" s="10"/>
      <c r="Q107" s="10"/>
      <c r="R107" s="12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x14ac:dyDescent="0.25">
      <c r="A108" s="10"/>
      <c r="B108" s="20" t="s">
        <v>148</v>
      </c>
      <c r="C108" s="10"/>
      <c r="D108" s="20" t="s">
        <v>30</v>
      </c>
      <c r="E108" s="10"/>
      <c r="F108" s="20" t="s">
        <v>149</v>
      </c>
      <c r="G108" s="10"/>
      <c r="H108" s="20" t="s">
        <v>150</v>
      </c>
      <c r="I108" s="10"/>
      <c r="J108" s="128"/>
      <c r="K108" s="10"/>
      <c r="L108" s="10"/>
      <c r="M108" s="21"/>
      <c r="N108" s="10"/>
      <c r="O108" s="10"/>
      <c r="P108" s="10"/>
      <c r="Q108" s="10"/>
      <c r="R108" s="12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 x14ac:dyDescent="0.25">
      <c r="A109" s="10"/>
      <c r="B109" s="20" t="s">
        <v>151</v>
      </c>
      <c r="C109" s="10"/>
      <c r="D109" s="20" t="s">
        <v>152</v>
      </c>
      <c r="E109" s="10"/>
      <c r="F109" s="20" t="s">
        <v>153</v>
      </c>
      <c r="G109" s="10"/>
      <c r="H109" s="20" t="s">
        <v>154</v>
      </c>
      <c r="I109" s="10"/>
      <c r="J109" s="128"/>
      <c r="K109" s="10"/>
      <c r="L109" s="10"/>
      <c r="M109" s="10"/>
      <c r="N109" s="10"/>
      <c r="O109" s="10"/>
      <c r="P109" s="10"/>
      <c r="Q109" s="10"/>
      <c r="R109" s="12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 x14ac:dyDescent="0.25">
      <c r="A110" s="10"/>
      <c r="B110" s="20" t="s">
        <v>112</v>
      </c>
      <c r="C110" s="10"/>
      <c r="D110" s="20" t="s">
        <v>155</v>
      </c>
      <c r="E110" s="10"/>
      <c r="F110" s="20" t="s">
        <v>156</v>
      </c>
      <c r="G110" s="10"/>
      <c r="H110" s="20" t="s">
        <v>157</v>
      </c>
      <c r="I110" s="10"/>
      <c r="J110" s="128"/>
      <c r="K110" s="10"/>
      <c r="L110" s="10"/>
      <c r="M110" s="10"/>
      <c r="N110" s="10"/>
      <c r="O110" s="10"/>
      <c r="P110" s="10"/>
      <c r="Q110" s="10"/>
      <c r="R110" s="12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 x14ac:dyDescent="0.25">
      <c r="A111" s="10"/>
      <c r="B111" s="20" t="s">
        <v>106</v>
      </c>
      <c r="C111" s="10"/>
      <c r="D111" s="20" t="s">
        <v>158</v>
      </c>
      <c r="E111" s="10"/>
      <c r="F111" s="74" t="str">
        <f>F103&amp;" lag - aktivitetsserie"</f>
        <v>6 lag - aktivitetsserie</v>
      </c>
      <c r="G111" s="10"/>
      <c r="H111" s="20" t="s">
        <v>159</v>
      </c>
      <c r="I111" s="10"/>
      <c r="J111" s="128"/>
      <c r="K111" s="10"/>
      <c r="L111" s="10"/>
      <c r="M111" s="10"/>
      <c r="N111" s="10"/>
      <c r="O111" s="10"/>
      <c r="P111" s="10"/>
      <c r="Q111" s="10"/>
      <c r="R111" s="12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 x14ac:dyDescent="0.25">
      <c r="A112" s="10"/>
      <c r="B112" s="20" t="s">
        <v>62</v>
      </c>
      <c r="C112" s="10"/>
      <c r="D112" s="20" t="s">
        <v>43</v>
      </c>
      <c r="E112" s="10"/>
      <c r="F112" s="83" t="s">
        <v>160</v>
      </c>
      <c r="G112" s="10"/>
      <c r="H112" s="20" t="s">
        <v>161</v>
      </c>
      <c r="I112" s="10"/>
      <c r="J112" s="128"/>
      <c r="K112" s="10"/>
      <c r="L112" s="10"/>
      <c r="M112" s="10"/>
      <c r="N112" s="10"/>
      <c r="O112" s="10"/>
      <c r="P112" s="10"/>
      <c r="Q112" s="10"/>
      <c r="R112" s="12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 x14ac:dyDescent="0.25">
      <c r="A113" s="10"/>
      <c r="B113" s="20" t="s">
        <v>66</v>
      </c>
      <c r="C113" s="10"/>
      <c r="D113" s="20" t="s">
        <v>108</v>
      </c>
      <c r="E113" s="10"/>
      <c r="F113" s="10"/>
      <c r="G113" s="10"/>
      <c r="H113" s="20" t="s">
        <v>162</v>
      </c>
      <c r="I113" s="10"/>
      <c r="J113" s="128"/>
      <c r="K113" s="10"/>
      <c r="L113" s="10"/>
      <c r="M113" s="10"/>
      <c r="N113" s="10"/>
      <c r="O113" s="10"/>
      <c r="P113" s="10"/>
      <c r="Q113" s="10"/>
      <c r="R113" s="12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 x14ac:dyDescent="0.25">
      <c r="A114" s="10"/>
      <c r="B114" s="20" t="s">
        <v>76</v>
      </c>
      <c r="C114" s="10"/>
      <c r="D114" s="20" t="s">
        <v>163</v>
      </c>
      <c r="E114" s="10"/>
      <c r="F114" s="10"/>
      <c r="G114" s="10"/>
      <c r="H114" s="20" t="s">
        <v>164</v>
      </c>
      <c r="I114" s="10"/>
      <c r="J114" s="128"/>
      <c r="K114" s="10"/>
      <c r="L114" s="10"/>
      <c r="M114" s="10"/>
      <c r="N114" s="10"/>
      <c r="O114" s="10"/>
      <c r="P114" s="10"/>
      <c r="Q114" s="10"/>
      <c r="R114" s="12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 x14ac:dyDescent="0.25">
      <c r="A115" s="10"/>
      <c r="B115" s="20" t="s">
        <v>132</v>
      </c>
      <c r="C115" s="10"/>
      <c r="D115" s="20"/>
      <c r="E115" s="10"/>
      <c r="F115" s="10"/>
      <c r="G115" s="10"/>
      <c r="H115" s="20" t="s">
        <v>165</v>
      </c>
      <c r="I115" s="10"/>
      <c r="J115" s="128"/>
      <c r="K115" s="10"/>
      <c r="L115" s="10"/>
      <c r="M115" s="10"/>
      <c r="N115" s="10"/>
      <c r="O115" s="10"/>
      <c r="P115" s="10"/>
      <c r="Q115" s="10"/>
      <c r="R115" s="12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 x14ac:dyDescent="0.25">
      <c r="A116" s="10"/>
      <c r="B116" s="20" t="s">
        <v>130</v>
      </c>
      <c r="C116" s="10"/>
      <c r="D116" s="39"/>
      <c r="E116" s="10"/>
      <c r="F116" s="10"/>
      <c r="G116" s="10"/>
      <c r="H116" s="20" t="s">
        <v>166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2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 x14ac:dyDescent="0.25">
      <c r="A117" s="10"/>
      <c r="B117" s="20" t="s">
        <v>71</v>
      </c>
      <c r="C117" s="10"/>
      <c r="D117" s="39"/>
      <c r="E117" s="10"/>
      <c r="F117" s="10"/>
      <c r="G117" s="10"/>
      <c r="H117" s="110" t="str">
        <f>H103&amp;" lag - aktivitetsserie"</f>
        <v>12 lag - aktivitetsserie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2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 x14ac:dyDescent="0.25">
      <c r="A118" s="10"/>
      <c r="B118" s="39"/>
      <c r="C118" s="10"/>
      <c r="D118" s="39"/>
      <c r="E118" s="10"/>
      <c r="F118" s="10"/>
      <c r="G118" s="10"/>
      <c r="H118" s="90" t="s">
        <v>65</v>
      </c>
      <c r="I118" s="10"/>
      <c r="J118" s="10"/>
      <c r="K118" s="10"/>
      <c r="L118" s="10"/>
      <c r="M118" s="10"/>
      <c r="N118" s="10"/>
      <c r="O118" s="10"/>
      <c r="P118" s="10"/>
      <c r="Q118" s="10"/>
      <c r="R118" s="12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x14ac:dyDescent="0.25">
      <c r="A119" s="10"/>
      <c r="B119" s="78" t="str">
        <f>B103&amp;" lag - aktivitetsserie"</f>
        <v>13 lag - aktivitetsserie</v>
      </c>
      <c r="C119" s="10"/>
      <c r="D119" s="110" t="str">
        <f>D103&amp;" lag - aktivitetsserie"</f>
        <v>10 lag - aktivitetsserie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2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x14ac:dyDescent="0.25">
      <c r="A120" s="10"/>
      <c r="B120" s="74" t="s">
        <v>160</v>
      </c>
      <c r="C120" s="10"/>
      <c r="D120" s="90" t="s">
        <v>65</v>
      </c>
      <c r="E120" s="10"/>
      <c r="F120" s="10"/>
      <c r="G120" s="58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2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2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2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2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2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2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s="71" customFormat="1" ht="21" x14ac:dyDescent="0.35">
      <c r="B127" s="71" t="s">
        <v>167</v>
      </c>
      <c r="E127" s="72">
        <f>B130+D130+F130+H130+J130+M143</f>
        <v>56</v>
      </c>
      <c r="F127" s="71" t="s">
        <v>6</v>
      </c>
    </row>
    <row r="128" spans="1:31" ht="25.5" customHeight="1" x14ac:dyDescent="0.3">
      <c r="A128" s="10"/>
      <c r="B128" s="155"/>
      <c r="C128" s="19"/>
      <c r="D128" s="19"/>
      <c r="E128" s="19"/>
      <c r="F128" s="19"/>
      <c r="G128" s="19"/>
      <c r="H128" s="19"/>
      <c r="I128" s="19"/>
      <c r="J128" s="146" t="s">
        <v>168</v>
      </c>
      <c r="K128" s="19"/>
      <c r="L128" s="10"/>
      <c r="M128" s="10"/>
      <c r="N128" s="10"/>
      <c r="O128" s="10"/>
      <c r="P128" s="10"/>
      <c r="Q128" s="10"/>
      <c r="R128" s="19"/>
      <c r="S128" s="19"/>
      <c r="T128" s="147"/>
      <c r="U128" s="147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ht="15.75" x14ac:dyDescent="0.25">
      <c r="A129" s="10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0"/>
      <c r="M129" s="10"/>
      <c r="N129" s="10"/>
      <c r="O129" s="10"/>
      <c r="P129" s="10"/>
      <c r="Q129" s="10"/>
      <c r="R129" s="19"/>
      <c r="S129" s="19"/>
      <c r="T129" s="147"/>
      <c r="U129" s="147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ht="15.75" x14ac:dyDescent="0.25">
      <c r="A130" s="10"/>
      <c r="B130" s="26">
        <f>COUNTA(B132:B139)</f>
        <v>8</v>
      </c>
      <c r="C130" s="19"/>
      <c r="D130" s="26">
        <f>COUNTA(D132:D139)</f>
        <v>8</v>
      </c>
      <c r="E130" s="19"/>
      <c r="F130" s="26">
        <f>COUNTA(F132:F144)</f>
        <v>13</v>
      </c>
      <c r="G130" s="10"/>
      <c r="H130" s="26">
        <f>COUNTA(H132:H144)</f>
        <v>13</v>
      </c>
      <c r="I130" s="10"/>
      <c r="J130" s="26">
        <f>COUNTA(J132:J145)</f>
        <v>14</v>
      </c>
      <c r="K130" s="26"/>
      <c r="L130" s="10"/>
      <c r="M130" s="19"/>
      <c r="N130" s="26"/>
      <c r="O130" s="19"/>
      <c r="P130" s="10"/>
      <c r="Q130" s="10"/>
      <c r="R130" s="19"/>
      <c r="S130" s="19"/>
      <c r="T130" s="147"/>
      <c r="U130" s="147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ht="15.75" x14ac:dyDescent="0.25">
      <c r="A131" s="10"/>
      <c r="B131" s="188" t="s">
        <v>169</v>
      </c>
      <c r="C131" s="19"/>
      <c r="D131" s="189" t="s">
        <v>170</v>
      </c>
      <c r="E131" s="19"/>
      <c r="F131" s="190" t="s">
        <v>171</v>
      </c>
      <c r="G131" s="10"/>
      <c r="H131" s="191" t="s">
        <v>172</v>
      </c>
      <c r="I131" s="10"/>
      <c r="J131" s="188" t="s">
        <v>173</v>
      </c>
      <c r="K131" s="19"/>
      <c r="L131" s="10"/>
      <c r="M131" s="19"/>
      <c r="N131" s="19"/>
      <c r="O131" s="10"/>
      <c r="P131" s="10"/>
      <c r="Q131" s="10"/>
      <c r="R131" s="19"/>
      <c r="S131" s="19"/>
      <c r="T131" s="147"/>
      <c r="U131" s="147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ht="15.75" x14ac:dyDescent="0.25">
      <c r="A132" s="10"/>
      <c r="B132" s="187" t="s">
        <v>34</v>
      </c>
      <c r="C132" s="19"/>
      <c r="D132" s="187" t="s">
        <v>112</v>
      </c>
      <c r="E132" s="19"/>
      <c r="F132" s="187" t="s">
        <v>174</v>
      </c>
      <c r="G132" s="10"/>
      <c r="H132" s="187" t="s">
        <v>175</v>
      </c>
      <c r="I132" s="10"/>
      <c r="J132" s="187" t="s">
        <v>16</v>
      </c>
      <c r="K132" s="19"/>
      <c r="L132" s="10"/>
      <c r="M132" s="19"/>
      <c r="N132" s="10"/>
      <c r="O132" s="10"/>
      <c r="P132" s="10"/>
      <c r="Q132" s="10"/>
      <c r="R132" s="19"/>
      <c r="S132" s="19"/>
      <c r="T132" s="147"/>
      <c r="U132" s="147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ht="15.75" x14ac:dyDescent="0.25">
      <c r="A133" s="10"/>
      <c r="B133" s="187" t="s">
        <v>30</v>
      </c>
      <c r="C133" s="19"/>
      <c r="D133" s="187" t="s">
        <v>176</v>
      </c>
      <c r="E133" s="19"/>
      <c r="F133" s="187" t="s">
        <v>20</v>
      </c>
      <c r="G133" s="10"/>
      <c r="H133" s="187" t="s">
        <v>88</v>
      </c>
      <c r="I133" s="10"/>
      <c r="J133" s="187" t="s">
        <v>177</v>
      </c>
      <c r="K133" s="10"/>
      <c r="L133" s="10"/>
      <c r="M133" s="19"/>
      <c r="N133" s="10"/>
      <c r="O133" s="10"/>
      <c r="P133" s="10"/>
      <c r="Q133" s="10"/>
      <c r="R133" s="19"/>
      <c r="S133" s="19"/>
      <c r="T133" s="147"/>
      <c r="U133" s="147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 ht="15.75" x14ac:dyDescent="0.25">
      <c r="A134" s="10"/>
      <c r="B134" s="187" t="s">
        <v>18</v>
      </c>
      <c r="C134" s="19"/>
      <c r="D134" s="187" t="s">
        <v>178</v>
      </c>
      <c r="E134" s="19"/>
      <c r="F134" s="187" t="s">
        <v>35</v>
      </c>
      <c r="G134" s="10"/>
      <c r="H134" s="187" t="s">
        <v>96</v>
      </c>
      <c r="I134" s="10"/>
      <c r="J134" s="187" t="s">
        <v>90</v>
      </c>
      <c r="K134" s="10"/>
      <c r="L134" s="10"/>
      <c r="M134" s="19"/>
      <c r="N134" s="10"/>
      <c r="O134" s="10"/>
      <c r="P134" s="10"/>
      <c r="Q134" s="10"/>
      <c r="R134" s="19"/>
      <c r="S134" s="19"/>
      <c r="T134" s="147"/>
      <c r="U134" s="147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ht="15" customHeight="1" x14ac:dyDescent="0.3">
      <c r="A135" s="10"/>
      <c r="B135" s="187" t="s">
        <v>179</v>
      </c>
      <c r="C135" s="19"/>
      <c r="D135" s="187" t="s">
        <v>29</v>
      </c>
      <c r="E135" s="148"/>
      <c r="F135" s="187" t="s">
        <v>102</v>
      </c>
      <c r="G135" s="10"/>
      <c r="H135" s="187" t="s">
        <v>23</v>
      </c>
      <c r="I135" s="10"/>
      <c r="J135" s="187" t="s">
        <v>36</v>
      </c>
      <c r="K135" s="10"/>
      <c r="L135" s="10"/>
      <c r="M135" s="149"/>
      <c r="N135" s="10"/>
      <c r="O135" s="10"/>
      <c r="P135" s="10"/>
      <c r="Q135" s="10"/>
      <c r="R135" s="19"/>
      <c r="S135" s="19"/>
      <c r="T135" s="147"/>
      <c r="U135" s="147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ht="15.75" x14ac:dyDescent="0.25">
      <c r="A136" s="10"/>
      <c r="B136" s="187" t="s">
        <v>99</v>
      </c>
      <c r="C136" s="19"/>
      <c r="D136" s="187" t="s">
        <v>88</v>
      </c>
      <c r="E136" s="19"/>
      <c r="F136" s="187" t="s">
        <v>180</v>
      </c>
      <c r="G136" s="10"/>
      <c r="H136" s="187" t="s">
        <v>181</v>
      </c>
      <c r="I136" s="10"/>
      <c r="J136" s="187" t="s">
        <v>182</v>
      </c>
      <c r="K136" s="10"/>
      <c r="L136" s="10"/>
      <c r="M136" s="19"/>
      <c r="N136" s="10"/>
      <c r="O136" s="10"/>
      <c r="P136" s="10"/>
      <c r="Q136" s="10"/>
      <c r="R136" s="19"/>
      <c r="S136" s="19"/>
      <c r="T136" s="147"/>
      <c r="U136" s="147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ht="15.75" x14ac:dyDescent="0.25">
      <c r="A137" s="10"/>
      <c r="B137" s="187" t="s">
        <v>53</v>
      </c>
      <c r="C137" s="19"/>
      <c r="D137" s="187" t="s">
        <v>183</v>
      </c>
      <c r="E137" s="192"/>
      <c r="F137" s="187" t="s">
        <v>184</v>
      </c>
      <c r="G137" s="10"/>
      <c r="H137" s="187" t="s">
        <v>97</v>
      </c>
      <c r="I137" s="10"/>
      <c r="J137" s="187" t="s">
        <v>185</v>
      </c>
      <c r="K137" s="10"/>
      <c r="L137" s="10"/>
      <c r="M137" s="19"/>
      <c r="N137" s="10"/>
      <c r="O137" s="10"/>
      <c r="P137" s="10"/>
      <c r="Q137" s="10"/>
      <c r="R137" s="19"/>
      <c r="S137" s="19"/>
      <c r="T137" s="147"/>
      <c r="U137" s="147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 ht="15.75" x14ac:dyDescent="0.25">
      <c r="A138" s="10"/>
      <c r="B138" s="187" t="s">
        <v>108</v>
      </c>
      <c r="C138" s="19"/>
      <c r="D138" s="187" t="s">
        <v>96</v>
      </c>
      <c r="E138" s="19"/>
      <c r="F138" s="187" t="s">
        <v>163</v>
      </c>
      <c r="G138" s="10"/>
      <c r="H138" s="187" t="s">
        <v>186</v>
      </c>
      <c r="I138" s="10"/>
      <c r="J138" s="187" t="s">
        <v>187</v>
      </c>
      <c r="K138" s="10"/>
      <c r="L138" s="10"/>
      <c r="M138" s="19"/>
      <c r="N138" s="10"/>
      <c r="O138" s="10"/>
      <c r="P138" s="10"/>
      <c r="Q138" s="10"/>
      <c r="R138" s="19"/>
      <c r="S138" s="19"/>
      <c r="T138" s="147"/>
      <c r="U138" s="147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75" x14ac:dyDescent="0.25">
      <c r="A139" s="10"/>
      <c r="B139" s="187" t="s">
        <v>188</v>
      </c>
      <c r="C139" s="19"/>
      <c r="D139" s="187" t="s">
        <v>106</v>
      </c>
      <c r="E139" s="28"/>
      <c r="F139" s="187" t="s">
        <v>62</v>
      </c>
      <c r="G139" s="10"/>
      <c r="H139" s="187" t="s">
        <v>132</v>
      </c>
      <c r="I139" s="10"/>
      <c r="J139" s="95" t="s">
        <v>47</v>
      </c>
      <c r="K139" s="10"/>
      <c r="L139" s="10"/>
      <c r="M139" s="19"/>
      <c r="N139" s="19"/>
      <c r="O139" s="10"/>
      <c r="P139" s="10"/>
      <c r="Q139" s="10"/>
      <c r="R139" s="19"/>
      <c r="S139" s="19"/>
      <c r="T139" s="147"/>
      <c r="U139" s="147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75" x14ac:dyDescent="0.25">
      <c r="A140" s="10"/>
      <c r="B140" s="152" t="str">
        <f>[1]Gutter!B130&amp;" lag - Trippel serie"</f>
        <v>8 lag - Trippel serie</v>
      </c>
      <c r="C140" s="19"/>
      <c r="D140" s="152" t="str">
        <f>D130&amp;" lag - Trippelserie"</f>
        <v>8 lag - Trippelserie</v>
      </c>
      <c r="E140" s="30"/>
      <c r="F140" s="187" t="s">
        <v>72</v>
      </c>
      <c r="G140" s="10"/>
      <c r="H140" s="187" t="s">
        <v>189</v>
      </c>
      <c r="I140" s="10"/>
      <c r="J140" s="187" t="s">
        <v>190</v>
      </c>
      <c r="K140" s="19"/>
      <c r="L140" s="10"/>
      <c r="M140" s="19"/>
      <c r="N140" s="10"/>
      <c r="O140" s="10"/>
      <c r="P140" s="10"/>
      <c r="Q140" s="10"/>
      <c r="R140" s="19"/>
      <c r="S140" s="19"/>
      <c r="T140" s="147"/>
      <c r="U140" s="147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.75" x14ac:dyDescent="0.25">
      <c r="A141" s="10"/>
      <c r="B141" s="74" t="str">
        <f>([1]Gutter!B130-1)*3&amp;" Kamper"</f>
        <v>21 Kamper</v>
      </c>
      <c r="C141" s="19"/>
      <c r="D141" s="74" t="str">
        <f>(D130-1)*3&amp;" Kamper"</f>
        <v>21 Kamper</v>
      </c>
      <c r="E141" s="19"/>
      <c r="F141" s="187" t="s">
        <v>113</v>
      </c>
      <c r="G141" s="10"/>
      <c r="H141" s="95" t="s">
        <v>71</v>
      </c>
      <c r="I141" s="10"/>
      <c r="J141" s="187" t="s">
        <v>27</v>
      </c>
      <c r="K141" s="19"/>
      <c r="L141" s="10"/>
      <c r="M141" s="19"/>
      <c r="N141" s="10"/>
      <c r="O141" s="10"/>
      <c r="P141" s="10"/>
      <c r="Q141" s="10"/>
      <c r="R141" s="19"/>
      <c r="S141" s="19"/>
      <c r="T141" s="147"/>
      <c r="U141" s="147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75" x14ac:dyDescent="0.25">
      <c r="A142" s="10"/>
      <c r="B142" s="10"/>
      <c r="C142" s="19"/>
      <c r="D142" s="19"/>
      <c r="E142" s="19"/>
      <c r="F142" s="187" t="s">
        <v>134</v>
      </c>
      <c r="G142" s="10"/>
      <c r="H142" s="187" t="s">
        <v>91</v>
      </c>
      <c r="I142" s="10"/>
      <c r="J142" s="187" t="s">
        <v>191</v>
      </c>
      <c r="K142" s="19"/>
      <c r="L142" s="10"/>
      <c r="M142" s="19"/>
      <c r="N142" s="26"/>
      <c r="O142" s="10"/>
      <c r="P142" s="10"/>
      <c r="Q142" s="10"/>
      <c r="R142" s="19"/>
      <c r="S142" s="19"/>
      <c r="T142" s="147"/>
      <c r="U142" s="147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75" x14ac:dyDescent="0.25">
      <c r="A143" s="10"/>
      <c r="B143" s="19" t="s">
        <v>474</v>
      </c>
      <c r="C143" s="19"/>
      <c r="D143" s="19" t="s">
        <v>474</v>
      </c>
      <c r="E143" s="30"/>
      <c r="F143" s="187" t="s">
        <v>49</v>
      </c>
      <c r="G143" s="10"/>
      <c r="H143" s="187" t="s">
        <v>192</v>
      </c>
      <c r="I143" s="10"/>
      <c r="J143" s="187" t="s">
        <v>100</v>
      </c>
      <c r="K143" s="19"/>
      <c r="L143" s="10"/>
      <c r="M143" s="19"/>
      <c r="N143" s="19"/>
      <c r="O143" s="10"/>
      <c r="P143" s="10"/>
      <c r="Q143" s="10"/>
      <c r="R143" s="19"/>
      <c r="S143" s="19"/>
      <c r="T143" s="147"/>
      <c r="U143" s="147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6" customHeight="1" x14ac:dyDescent="0.25">
      <c r="A144" s="10"/>
      <c r="B144" s="19"/>
      <c r="C144" s="19"/>
      <c r="D144" s="19"/>
      <c r="E144" s="30"/>
      <c r="F144" s="187" t="s">
        <v>193</v>
      </c>
      <c r="G144" s="10"/>
      <c r="H144" s="95" t="s">
        <v>63</v>
      </c>
      <c r="I144" s="10"/>
      <c r="J144" s="187" t="s">
        <v>100</v>
      </c>
      <c r="K144" s="10"/>
      <c r="L144" s="10"/>
      <c r="M144" s="10"/>
      <c r="N144" s="19"/>
      <c r="O144" s="10"/>
      <c r="P144" s="10"/>
      <c r="Q144" s="10"/>
      <c r="R144" s="19"/>
      <c r="S144" s="19"/>
      <c r="T144" s="147"/>
      <c r="U144" s="147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.75" x14ac:dyDescent="0.25">
      <c r="A145" s="10"/>
      <c r="B145" s="19"/>
      <c r="C145" s="19"/>
      <c r="D145" s="19"/>
      <c r="E145" s="19"/>
      <c r="F145" s="153" t="str">
        <f>F130&amp;" lag - Enkelserie"</f>
        <v>13 lag - Enkelserie</v>
      </c>
      <c r="G145" s="10"/>
      <c r="H145" s="153" t="str">
        <f>H130&amp;" lag - Enkelserie"</f>
        <v>13 lag - Enkelserie</v>
      </c>
      <c r="I145" s="10"/>
      <c r="J145" s="187" t="s">
        <v>57</v>
      </c>
      <c r="K145" s="10"/>
      <c r="L145" s="10"/>
      <c r="M145" s="10"/>
      <c r="N145" s="10"/>
      <c r="O145" s="10"/>
      <c r="P145" s="19"/>
      <c r="Q145" s="19"/>
      <c r="R145" s="19"/>
      <c r="S145" s="19"/>
      <c r="T145" s="147"/>
      <c r="U145" s="147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75" x14ac:dyDescent="0.25">
      <c r="A146" s="10"/>
      <c r="B146" s="19"/>
      <c r="C146" s="19"/>
      <c r="D146" s="19"/>
      <c r="E146" s="19"/>
      <c r="F146" s="154" t="str">
        <f>(F130-1)*1 &amp;  " Kamper"</f>
        <v>12 Kamper</v>
      </c>
      <c r="G146"/>
      <c r="H146" s="154" t="str">
        <f>(H130-1)*1 &amp;  " Kamper"</f>
        <v>12 Kamper</v>
      </c>
      <c r="I146" s="10"/>
      <c r="J146" s="193" t="s">
        <v>194</v>
      </c>
      <c r="K146" s="10"/>
      <c r="L146" s="10"/>
      <c r="M146" s="10"/>
      <c r="N146" s="10"/>
      <c r="O146" s="10"/>
      <c r="P146" s="19"/>
      <c r="Q146" s="19"/>
      <c r="R146" s="19"/>
      <c r="S146" s="19"/>
      <c r="T146" s="147"/>
      <c r="U146" s="147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75" x14ac:dyDescent="0.25">
      <c r="A147" s="10"/>
      <c r="B147" s="19"/>
      <c r="C147" s="19"/>
      <c r="D147" s="19"/>
      <c r="E147" s="19"/>
      <c r="F147" s="194"/>
      <c r="G147" s="10"/>
      <c r="H147" s="194"/>
      <c r="I147" s="10"/>
      <c r="J147" s="152" t="s">
        <v>195</v>
      </c>
      <c r="K147" s="10"/>
      <c r="L147" s="10"/>
      <c r="M147" s="10"/>
      <c r="N147" s="202"/>
      <c r="O147" s="202"/>
      <c r="P147" s="19"/>
      <c r="Q147" s="19"/>
      <c r="R147" s="19"/>
      <c r="S147" s="19"/>
      <c r="T147" s="147"/>
      <c r="U147" s="147"/>
      <c r="V147" s="10"/>
      <c r="W147" s="10"/>
      <c r="X147" s="10"/>
      <c r="Y147" s="10"/>
      <c r="Z147" s="10"/>
      <c r="AA147" s="5"/>
      <c r="AB147" s="10"/>
      <c r="AC147" s="10"/>
      <c r="AD147" s="10"/>
      <c r="AE147" s="10"/>
    </row>
    <row r="148" spans="1:31" ht="30" x14ac:dyDescent="0.25">
      <c r="A148" s="10"/>
      <c r="B148" s="19"/>
      <c r="C148" s="19"/>
      <c r="D148" s="19"/>
      <c r="E148" s="19"/>
      <c r="F148" s="172" t="s">
        <v>467</v>
      </c>
      <c r="G148" s="10"/>
      <c r="H148" s="172" t="s">
        <v>467</v>
      </c>
      <c r="I148" s="19"/>
      <c r="J148" s="194"/>
      <c r="K148" s="10"/>
      <c r="L148" s="10"/>
      <c r="M148" s="10"/>
      <c r="N148" s="202"/>
      <c r="O148" s="202"/>
      <c r="P148" s="19"/>
      <c r="Q148" s="19"/>
      <c r="R148" s="19"/>
      <c r="S148" s="19"/>
      <c r="T148" s="147"/>
      <c r="U148" s="147"/>
      <c r="V148" s="10"/>
      <c r="W148" s="10"/>
      <c r="X148" s="10"/>
      <c r="Y148" s="10"/>
      <c r="Z148" s="10"/>
      <c r="AA148" s="32"/>
      <c r="AB148" s="10"/>
      <c r="AC148" s="5"/>
      <c r="AD148" s="19"/>
      <c r="AE148" s="5"/>
    </row>
    <row r="149" spans="1:31" ht="30" x14ac:dyDescent="0.25">
      <c r="A149" s="10"/>
      <c r="B149" s="19"/>
      <c r="C149" s="19"/>
      <c r="D149" s="19"/>
      <c r="E149" s="19"/>
      <c r="F149" s="171" t="s">
        <v>196</v>
      </c>
      <c r="G149" s="10"/>
      <c r="H149" s="171" t="s">
        <v>196</v>
      </c>
      <c r="I149" s="19"/>
      <c r="J149" s="172" t="s">
        <v>197</v>
      </c>
      <c r="K149" s="10"/>
      <c r="L149" s="10"/>
      <c r="M149" s="10"/>
      <c r="N149" s="202"/>
      <c r="O149" s="202"/>
      <c r="P149" s="19"/>
      <c r="Q149" s="19"/>
      <c r="R149" s="19"/>
      <c r="S149" s="19"/>
      <c r="T149" s="147"/>
      <c r="U149" s="147"/>
      <c r="V149" s="10"/>
      <c r="W149" s="10"/>
      <c r="X149" s="10"/>
      <c r="Y149" s="10"/>
      <c r="Z149" s="10"/>
      <c r="AA149"/>
      <c r="AB149" s="10"/>
      <c r="AC149" s="32"/>
      <c r="AD149" s="19"/>
      <c r="AE149" s="32"/>
    </row>
    <row r="150" spans="1:31" ht="15.75" x14ac:dyDescent="0.25">
      <c r="A150" s="10"/>
      <c r="B150" s="147"/>
      <c r="C150" s="147"/>
      <c r="D150" s="147"/>
      <c r="E150" s="147"/>
      <c r="F150" s="195"/>
      <c r="G150" s="10"/>
      <c r="H150" s="195"/>
      <c r="I150" s="147"/>
      <c r="J150" s="171" t="s">
        <v>198</v>
      </c>
      <c r="K150" s="147"/>
      <c r="L150" s="10"/>
      <c r="M150" s="147"/>
      <c r="N150" s="147"/>
      <c r="O150" s="147"/>
      <c r="P150" s="147"/>
      <c r="Q150"/>
      <c r="R150" s="147"/>
      <c r="S150" s="147"/>
      <c r="T150" s="147"/>
      <c r="U150" s="147"/>
      <c r="V150" s="10"/>
      <c r="W150" s="10"/>
      <c r="X150" s="10"/>
      <c r="Y150" s="10"/>
      <c r="Z150" s="10"/>
      <c r="AA150"/>
      <c r="AB150" s="10"/>
      <c r="AC150" s="32"/>
      <c r="AD150" s="19"/>
      <c r="AE150" s="32"/>
    </row>
    <row r="151" spans="1:31" x14ac:dyDescent="0.25">
      <c r="A151" s="10"/>
      <c r="B151" s="10"/>
      <c r="C151" s="10"/>
      <c r="D151"/>
      <c r="E151" s="10"/>
      <c r="G151" s="19"/>
      <c r="I151" s="19"/>
      <c r="J151" s="195"/>
      <c r="K151" s="10"/>
      <c r="L151" s="10"/>
      <c r="M151" s="10"/>
      <c r="N151" s="10"/>
      <c r="O151" s="26"/>
      <c r="P151" s="10"/>
      <c r="Q151"/>
      <c r="R151" s="10"/>
      <c r="S151" s="10"/>
      <c r="T151" s="10"/>
      <c r="U151" s="10"/>
      <c r="V151" s="10"/>
      <c r="W151" s="10"/>
      <c r="X151" s="10"/>
      <c r="Y151" s="10"/>
      <c r="Z151" s="10"/>
      <c r="AA151"/>
      <c r="AB151" s="10"/>
      <c r="AC151" s="32"/>
      <c r="AD151" s="19"/>
      <c r="AE151" s="32"/>
    </row>
    <row r="152" spans="1:31" ht="18" customHeight="1" x14ac:dyDescent="0.25">
      <c r="A152" s="10"/>
      <c r="B152" s="10"/>
      <c r="C152" s="10"/>
      <c r="D152"/>
      <c r="E152" s="10"/>
      <c r="G152" s="19"/>
      <c r="I152" s="19"/>
      <c r="J152" s="10"/>
      <c r="K152" s="10"/>
      <c r="L152" s="10"/>
      <c r="M152" s="10"/>
      <c r="N152" s="10"/>
      <c r="O152" s="5"/>
      <c r="P152" s="10"/>
      <c r="Q152"/>
      <c r="R152" s="10"/>
      <c r="S152" s="10"/>
      <c r="T152" s="10"/>
      <c r="U152" s="10"/>
      <c r="V152" s="10"/>
      <c r="W152" s="10"/>
      <c r="X152" s="10"/>
      <c r="Y152" s="10"/>
      <c r="Z152" s="10"/>
      <c r="AA152"/>
      <c r="AB152" s="10"/>
      <c r="AC152" s="32"/>
      <c r="AD152" s="19"/>
      <c r="AE152" s="32"/>
    </row>
    <row r="153" spans="1:31" x14ac:dyDescent="0.25">
      <c r="A153" s="10"/>
      <c r="B153" s="10"/>
      <c r="C153" s="100"/>
      <c r="D153" s="100"/>
      <c r="E153" s="10"/>
      <c r="G153" s="10"/>
      <c r="I153" s="19"/>
      <c r="J153" s="10"/>
      <c r="K153" s="10"/>
      <c r="L153" s="24"/>
      <c r="M153" s="26"/>
      <c r="N153" s="19"/>
      <c r="O153" s="26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/>
      <c r="AB153" s="10"/>
      <c r="AC153" s="32"/>
      <c r="AD153" s="19"/>
      <c r="AE153" s="32"/>
    </row>
    <row r="154" spans="1:31" x14ac:dyDescent="0.25">
      <c r="A154" s="10"/>
      <c r="B154" s="10"/>
      <c r="C154" s="100"/>
      <c r="D154" s="100"/>
      <c r="E154" s="19"/>
      <c r="F154" s="10"/>
      <c r="G154" s="19"/>
      <c r="H154" s="19"/>
      <c r="I154" s="202"/>
      <c r="J154" s="202"/>
      <c r="K154" s="10"/>
      <c r="L154" s="10"/>
      <c r="M154" s="27"/>
      <c r="N154" s="19"/>
      <c r="O154" s="27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/>
      <c r="AB154" s="10"/>
      <c r="AC154" s="32"/>
      <c r="AD154" s="19"/>
      <c r="AE154" s="32"/>
    </row>
    <row r="155" spans="1:31" x14ac:dyDescent="0.25">
      <c r="A155" s="10"/>
      <c r="B155" s="10"/>
      <c r="C155" s="100"/>
      <c r="D155" s="100"/>
      <c r="E155" s="19"/>
      <c r="F155" s="10"/>
      <c r="G155" s="19"/>
      <c r="H155" s="19"/>
      <c r="I155" s="202"/>
      <c r="J155" s="202"/>
      <c r="K155" s="10"/>
      <c r="L155" s="10"/>
      <c r="M155"/>
      <c r="N155" s="19"/>
      <c r="O155"/>
      <c r="P155" s="10"/>
      <c r="Q155" s="10"/>
      <c r="R155" s="10"/>
      <c r="S155" s="10"/>
      <c r="T155" s="10"/>
      <c r="U155" s="26"/>
      <c r="V155" s="19"/>
      <c r="W155" s="26"/>
      <c r="X155" s="10"/>
      <c r="Y155" s="10"/>
      <c r="Z155" s="10"/>
      <c r="AA155"/>
      <c r="AB155" s="10"/>
      <c r="AC155" s="32"/>
      <c r="AD155" s="19"/>
      <c r="AE155" s="32"/>
    </row>
    <row r="156" spans="1:31" x14ac:dyDescent="0.25">
      <c r="A156" s="10"/>
      <c r="B156" s="10"/>
      <c r="C156" s="100"/>
      <c r="D156" s="100"/>
      <c r="E156" s="19"/>
      <c r="F156" s="10"/>
      <c r="G156" s="19"/>
      <c r="H156" s="19"/>
      <c r="I156" s="202"/>
      <c r="J156" s="202"/>
      <c r="K156" s="10"/>
      <c r="L156" s="24"/>
      <c r="M156" s="10"/>
      <c r="N156" s="24"/>
      <c r="O156" s="10"/>
      <c r="P156" s="10"/>
      <c r="Q156" s="10"/>
      <c r="R156" s="10"/>
      <c r="S156" s="10"/>
      <c r="T156" s="10"/>
      <c r="U156" s="26"/>
      <c r="V156" s="19"/>
      <c r="W156" s="26"/>
      <c r="X156" s="10"/>
      <c r="Y156" s="10"/>
      <c r="Z156" s="10"/>
      <c r="AA156"/>
      <c r="AB156" s="10"/>
      <c r="AC156" s="28"/>
      <c r="AD156" s="19"/>
      <c r="AE156" s="29"/>
    </row>
    <row r="157" spans="1:31" x14ac:dyDescent="0.25">
      <c r="A157" s="10"/>
      <c r="B157" s="10"/>
      <c r="C157"/>
      <c r="D157"/>
      <c r="E157" s="19"/>
      <c r="F157" s="10"/>
      <c r="G157" s="13"/>
      <c r="H157" s="10"/>
      <c r="I157" s="13"/>
      <c r="J157" s="13"/>
      <c r="K157" s="10"/>
      <c r="L157" s="24"/>
      <c r="M157" s="10"/>
      <c r="N157" s="24"/>
      <c r="O157" s="10"/>
      <c r="P157" s="10"/>
      <c r="Q157" s="10"/>
      <c r="R157" s="10"/>
      <c r="S157" s="10"/>
      <c r="T157" s="10"/>
      <c r="U157" s="26"/>
      <c r="V157" s="19"/>
      <c r="W157" s="26"/>
      <c r="X157" s="10"/>
      <c r="Y157" s="10"/>
      <c r="Z157" s="10"/>
      <c r="AA157"/>
      <c r="AB157" s="10"/>
      <c r="AC157" s="28"/>
      <c r="AD157" s="19"/>
      <c r="AE157" s="29"/>
    </row>
    <row r="158" spans="1:31" x14ac:dyDescent="0.25">
      <c r="A158" s="10"/>
      <c r="B158" s="10"/>
      <c r="C158" s="10"/>
      <c r="D158" s="10"/>
      <c r="E158" s="10"/>
      <c r="F158" s="41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31"/>
      <c r="AD158" s="10"/>
      <c r="AE158" s="10"/>
    </row>
    <row r="159" spans="1:31" s="68" customFormat="1" ht="21" x14ac:dyDescent="0.35">
      <c r="B159" s="68" t="s">
        <v>199</v>
      </c>
      <c r="E159" s="68">
        <f>B162+D162+F162</f>
        <v>28</v>
      </c>
      <c r="F159" s="68" t="s">
        <v>6</v>
      </c>
    </row>
    <row r="160" spans="1:31" ht="18.75" x14ac:dyDescent="0.3">
      <c r="A160" s="10"/>
      <c r="B160" s="2"/>
      <c r="C160" s="10"/>
      <c r="D160" s="2"/>
      <c r="E160" s="10"/>
      <c r="F160" s="10"/>
      <c r="G160" s="10"/>
      <c r="H160" s="125"/>
      <c r="I160" s="6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 ht="18.75" x14ac:dyDescent="0.3">
      <c r="A161" s="10"/>
      <c r="B161" s="10"/>
      <c r="C161" s="10"/>
      <c r="D161" s="2"/>
      <c r="E161" s="10"/>
      <c r="F161" s="125" t="s">
        <v>7</v>
      </c>
      <c r="G161" s="10"/>
      <c r="H161" s="10"/>
      <c r="I161" s="18"/>
      <c r="J161" s="10"/>
      <c r="K161" s="10"/>
      <c r="L161" s="18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 x14ac:dyDescent="0.25">
      <c r="A162" s="10"/>
      <c r="B162" s="21">
        <f>COUNTA(B164:B175)</f>
        <v>12</v>
      </c>
      <c r="C162" s="10"/>
      <c r="D162" s="5">
        <f>COUNTA(D164:D172)</f>
        <v>9</v>
      </c>
      <c r="E162" s="10"/>
      <c r="F162" s="5">
        <f>COUNTA(F164:F173)</f>
        <v>7</v>
      </c>
      <c r="G162" s="10"/>
      <c r="H162" s="10"/>
      <c r="I162" s="24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 x14ac:dyDescent="0.25">
      <c r="A163" s="10"/>
      <c r="B163" s="74" t="s">
        <v>200</v>
      </c>
      <c r="C163" s="10"/>
      <c r="D163" s="79" t="s">
        <v>201</v>
      </c>
      <c r="E163" s="10"/>
      <c r="F163" s="133" t="s">
        <v>202</v>
      </c>
      <c r="G163" s="10"/>
      <c r="H163" s="10"/>
      <c r="I163" s="61"/>
      <c r="J163" s="10"/>
      <c r="K163" s="10"/>
      <c r="L163" s="10"/>
      <c r="M163" s="10"/>
      <c r="N163" s="10"/>
      <c r="O163" s="10"/>
      <c r="P163" s="10"/>
      <c r="Q163" s="10"/>
      <c r="R163" s="10"/>
      <c r="S163" s="18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 x14ac:dyDescent="0.25">
      <c r="A164" s="10"/>
      <c r="B164" s="1" t="s">
        <v>24</v>
      </c>
      <c r="C164" s="10"/>
      <c r="D164" s="1" t="s">
        <v>125</v>
      </c>
      <c r="E164" s="10"/>
      <c r="F164" s="1" t="s">
        <v>203</v>
      </c>
      <c r="G164" s="10"/>
      <c r="H164" s="10"/>
      <c r="I164" s="62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35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x14ac:dyDescent="0.25">
      <c r="A165" s="10"/>
      <c r="B165" s="1" t="s">
        <v>29</v>
      </c>
      <c r="C165" s="10"/>
      <c r="D165" s="1" t="s">
        <v>204</v>
      </c>
      <c r="E165" s="10"/>
      <c r="F165" s="1" t="s">
        <v>205</v>
      </c>
      <c r="G165" s="10"/>
      <c r="H165" s="10"/>
      <c r="I165" s="1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 x14ac:dyDescent="0.25">
      <c r="A166" s="10"/>
      <c r="B166" s="1" t="s">
        <v>183</v>
      </c>
      <c r="C166" s="10"/>
      <c r="D166" s="1" t="s">
        <v>43</v>
      </c>
      <c r="E166" s="10"/>
      <c r="F166" s="1" t="s">
        <v>206</v>
      </c>
      <c r="G166" s="10"/>
      <c r="H166" s="10"/>
      <c r="I166" s="18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 x14ac:dyDescent="0.25">
      <c r="A167" s="10"/>
      <c r="B167" s="1" t="s">
        <v>183</v>
      </c>
      <c r="C167" s="10"/>
      <c r="D167" s="1" t="s">
        <v>163</v>
      </c>
      <c r="E167" s="10"/>
      <c r="F167" s="1" t="s">
        <v>207</v>
      </c>
      <c r="G167" s="10"/>
      <c r="H167"/>
      <c r="I167" s="18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x14ac:dyDescent="0.25">
      <c r="A168" s="10"/>
      <c r="B168" s="1" t="s">
        <v>90</v>
      </c>
      <c r="C168" s="10"/>
      <c r="D168" s="1" t="s">
        <v>106</v>
      </c>
      <c r="E168" s="10"/>
      <c r="F168" s="1" t="s">
        <v>187</v>
      </c>
      <c r="G168" s="10"/>
      <c r="H168" s="10"/>
      <c r="I168" s="62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8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x14ac:dyDescent="0.25">
      <c r="A169" s="10"/>
      <c r="B169" s="1" t="s">
        <v>110</v>
      </c>
      <c r="C169" s="10"/>
      <c r="D169" s="1" t="s">
        <v>131</v>
      </c>
      <c r="E169" s="10"/>
      <c r="F169" s="1" t="s">
        <v>208</v>
      </c>
      <c r="G169" s="10"/>
      <c r="H169" s="10"/>
      <c r="I169" s="62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8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x14ac:dyDescent="0.25">
      <c r="A170" s="10"/>
      <c r="B170" s="1" t="s">
        <v>28</v>
      </c>
      <c r="C170" s="10"/>
      <c r="D170" s="1" t="s">
        <v>130</v>
      </c>
      <c r="E170" s="10"/>
      <c r="F170" s="34" t="s">
        <v>209</v>
      </c>
      <c r="G170" s="10"/>
      <c r="H170" s="10"/>
      <c r="I170" s="18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x14ac:dyDescent="0.25">
      <c r="A171" s="10"/>
      <c r="B171" s="1" t="s">
        <v>98</v>
      </c>
      <c r="C171" s="10"/>
      <c r="D171" s="1" t="s">
        <v>210</v>
      </c>
      <c r="E171" s="10"/>
      <c r="F171" s="22"/>
      <c r="G171" s="10"/>
      <c r="H171" s="10"/>
      <c r="I171" s="18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x14ac:dyDescent="0.25">
      <c r="A172" s="10"/>
      <c r="B172" s="1" t="s">
        <v>112</v>
      </c>
      <c r="C172" s="10"/>
      <c r="D172" s="1" t="s">
        <v>211</v>
      </c>
      <c r="E172" s="10"/>
      <c r="F172" s="22"/>
      <c r="G172" s="10"/>
      <c r="H172" s="10"/>
      <c r="I172" s="1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 x14ac:dyDescent="0.25">
      <c r="A173" s="10"/>
      <c r="B173" s="1" t="s">
        <v>131</v>
      </c>
      <c r="C173" s="10"/>
      <c r="D173" s="1"/>
      <c r="E173" s="10"/>
      <c r="F173" s="99"/>
      <c r="G173" s="10"/>
      <c r="H173" s="10"/>
      <c r="I173" s="18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4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x14ac:dyDescent="0.25">
      <c r="A174" s="10"/>
      <c r="B174" s="1" t="s">
        <v>71</v>
      </c>
      <c r="C174" s="10"/>
      <c r="D174" s="1"/>
      <c r="E174" s="10"/>
      <c r="F174" s="196" t="str">
        <f>F162&amp; " lag Trippel serie"</f>
        <v>7 lag Trippel serie</v>
      </c>
      <c r="G174" s="10"/>
      <c r="H174" s="10"/>
      <c r="I174" s="54"/>
      <c r="J174" s="10"/>
      <c r="K174" s="10"/>
      <c r="L174" s="10"/>
      <c r="M174" s="33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x14ac:dyDescent="0.25">
      <c r="A175" s="10"/>
      <c r="B175" s="1" t="s">
        <v>74</v>
      </c>
      <c r="C175" s="10"/>
      <c r="D175" s="1"/>
      <c r="E175" s="10"/>
      <c r="F175" s="156" t="str">
        <f>(F162-1)*3&amp;" Kamper"</f>
        <v>18 Kamper</v>
      </c>
      <c r="G175" s="10"/>
      <c r="H175" s="10"/>
      <c r="I175" s="10"/>
      <c r="J175" s="10"/>
      <c r="K175" s="27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x14ac:dyDescent="0.25">
      <c r="A176" s="10"/>
      <c r="B176" s="74" t="str">
        <f>B162&amp;" lag - dobbel serie"</f>
        <v>12 lag - dobbel serie</v>
      </c>
      <c r="C176" s="10"/>
      <c r="D176" s="79" t="str">
        <f>D162&amp;" lag - Trippel Serie"</f>
        <v>9 lag - Trippel Serie</v>
      </c>
      <c r="E176" s="10"/>
      <c r="F176" s="10"/>
      <c r="G176" s="10"/>
      <c r="H176" s="10"/>
      <c r="I176" s="10"/>
      <c r="J176" s="10"/>
      <c r="K176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x14ac:dyDescent="0.25">
      <c r="A177" s="10"/>
      <c r="B177" s="74" t="str">
        <f>(B162-1)*2&amp;" Kamper"</f>
        <v>22 Kamper</v>
      </c>
      <c r="C177" s="10"/>
      <c r="D177" s="79" t="str">
        <f>(D162-1)*3&amp;" Kamper"</f>
        <v>24 Kamper</v>
      </c>
      <c r="E177" s="10"/>
      <c r="F177" s="21" t="s">
        <v>464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x14ac:dyDescent="0.25">
      <c r="A179" s="10"/>
      <c r="B179" s="10" t="s">
        <v>214</v>
      </c>
      <c r="C179" s="10"/>
      <c r="D179" s="21" t="s">
        <v>464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s="68" customFormat="1" ht="21" x14ac:dyDescent="0.35">
      <c r="B181" s="68" t="s">
        <v>212</v>
      </c>
      <c r="E181" s="68">
        <f>B184+E182</f>
        <v>8</v>
      </c>
      <c r="F181" s="68" t="s">
        <v>6</v>
      </c>
      <c r="P181" s="68">
        <f>B184</f>
        <v>8</v>
      </c>
    </row>
    <row r="182" spans="1:31" ht="18.75" x14ac:dyDescent="0.3">
      <c r="A182" s="10"/>
      <c r="B182" s="49"/>
      <c r="C182" s="49"/>
      <c r="D182" s="49"/>
      <c r="E182" s="10"/>
      <c r="F182" s="49"/>
      <c r="G182" s="10"/>
      <c r="H182" s="49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x14ac:dyDescent="0.25">
      <c r="A184" s="10"/>
      <c r="B184" s="5">
        <f>COUNTA(B186:B193)</f>
        <v>8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14.65" customHeight="1" x14ac:dyDescent="0.25">
      <c r="A185" s="10"/>
      <c r="B185" s="77" t="s">
        <v>213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 x14ac:dyDescent="0.25">
      <c r="A186" s="10"/>
      <c r="B186" s="121" t="s">
        <v>29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x14ac:dyDescent="0.25">
      <c r="A187" s="10"/>
      <c r="B187" s="121" t="s">
        <v>71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x14ac:dyDescent="0.25">
      <c r="A188" s="10"/>
      <c r="B188" s="121" t="s">
        <v>113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8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 x14ac:dyDescent="0.25">
      <c r="A189" s="10"/>
      <c r="B189" s="121" t="s">
        <v>106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x14ac:dyDescent="0.25">
      <c r="A190" s="10"/>
      <c r="B190" s="126" t="s">
        <v>96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x14ac:dyDescent="0.25">
      <c r="A191" s="10"/>
      <c r="B191" s="97" t="s">
        <v>112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 x14ac:dyDescent="0.25">
      <c r="A192" s="10"/>
      <c r="B192" s="107" t="s">
        <v>88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 x14ac:dyDescent="0.25">
      <c r="A193" s="10"/>
      <c r="B193" s="97" t="s">
        <v>57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x14ac:dyDescent="0.25">
      <c r="A194" s="10"/>
      <c r="B194" s="78" t="str">
        <f>B184&amp;" lag - Dobbel serie"</f>
        <v>8 lag - Dobbel serie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 x14ac:dyDescent="0.25">
      <c r="A195" s="10"/>
      <c r="B195" s="74" t="str">
        <f>(B184-1)*2&amp;" kamper"</f>
        <v>14 kamper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 x14ac:dyDescent="0.25">
      <c r="A197" s="10"/>
      <c r="B197" s="10" t="s">
        <v>214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  <row r="200" spans="1:3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</row>
    <row r="201" spans="1:3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</row>
    <row r="202" spans="1:3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</row>
    <row r="203" spans="1:3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</row>
    <row r="204" spans="1:3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</row>
    <row r="205" spans="1:3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</row>
    <row r="206" spans="1:3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spans="1:3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:3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:3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:3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:3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:3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:3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:3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:3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:3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:3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:3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:3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:3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:3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:3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:3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:3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:3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:3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:3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:3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:3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:3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:3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:3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:3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:3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:3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:3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:3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:3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:3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:3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:3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:3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:3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:3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</sheetData>
  <sortState xmlns:xlrd2="http://schemas.microsoft.com/office/spreadsheetml/2017/richdata2" ref="J140:J145">
    <sortCondition ref="J139:J145"/>
  </sortState>
  <mergeCells count="6">
    <mergeCell ref="I156:J156"/>
    <mergeCell ref="N149:O149"/>
    <mergeCell ref="I154:J154"/>
    <mergeCell ref="N147:O147"/>
    <mergeCell ref="I155:J155"/>
    <mergeCell ref="N148:O148"/>
  </mergeCells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4" manualBreakCount="4">
    <brk id="68" max="16383" man="1"/>
    <brk id="99" max="16383" man="1"/>
    <brk id="173" max="16383" man="1"/>
    <brk id="218" max="16383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1"/>
  <sheetViews>
    <sheetView topLeftCell="A193" zoomScale="80" zoomScaleNormal="80" zoomScalePageLayoutView="80" workbookViewId="0">
      <selection activeCell="F219" sqref="F219:F222"/>
    </sheetView>
  </sheetViews>
  <sheetFormatPr baseColWidth="10" defaultColWidth="11.42578125" defaultRowHeight="15" customHeight="1" x14ac:dyDescent="0.25"/>
  <cols>
    <col min="1" max="1" width="7.28515625" style="11" customWidth="1"/>
    <col min="2" max="2" width="36.28515625" style="11" bestFit="1" customWidth="1"/>
    <col min="3" max="3" width="3.7109375" style="11" customWidth="1"/>
    <col min="4" max="4" width="35.28515625" style="11" bestFit="1" customWidth="1"/>
    <col min="5" max="5" width="3.7109375" style="11" customWidth="1"/>
    <col min="6" max="6" width="33.28515625" style="11" bestFit="1" customWidth="1"/>
    <col min="7" max="7" width="4" style="11" customWidth="1"/>
    <col min="8" max="8" width="33.42578125" style="11" bestFit="1" customWidth="1"/>
    <col min="9" max="9" width="3.7109375" style="11" customWidth="1"/>
    <col min="10" max="10" width="34.42578125" style="11" customWidth="1"/>
    <col min="11" max="11" width="3.7109375" style="11" customWidth="1"/>
    <col min="12" max="12" width="29.5703125" style="11" bestFit="1" customWidth="1"/>
    <col min="13" max="13" width="4" style="11" customWidth="1"/>
    <col min="14" max="14" width="31.42578125" style="11" bestFit="1" customWidth="1"/>
    <col min="15" max="15" width="4" style="11" customWidth="1"/>
    <col min="16" max="16" width="27.42578125" style="11" customWidth="1"/>
    <col min="17" max="17" width="4.5703125" style="36" customWidth="1"/>
    <col min="18" max="18" width="23.42578125" style="11" customWidth="1"/>
    <col min="19" max="19" width="8.42578125" style="11" customWidth="1"/>
    <col min="20" max="20" width="21.28515625" style="11" customWidth="1"/>
    <col min="21" max="21" width="9.42578125" style="11" customWidth="1"/>
    <col min="22" max="22" width="22.42578125" style="11" customWidth="1"/>
    <col min="23" max="16384" width="11.42578125" style="11"/>
  </cols>
  <sheetData>
    <row r="1" spans="1:26" s="70" customFormat="1" ht="21" x14ac:dyDescent="0.35">
      <c r="B1" s="68" t="s">
        <v>215</v>
      </c>
      <c r="D1" s="68">
        <f>B3+D3+F3+H3+J3+L3+D29+N3+P3+R3</f>
        <v>122</v>
      </c>
      <c r="E1" s="68" t="s">
        <v>6</v>
      </c>
    </row>
    <row r="2" spans="1:26" s="70" customFormat="1" ht="21" x14ac:dyDescent="0.35">
      <c r="A2" s="101"/>
      <c r="B2" s="102">
        <v>44</v>
      </c>
      <c r="C2" s="101"/>
      <c r="D2" s="102"/>
      <c r="E2" s="102"/>
      <c r="F2" s="101"/>
      <c r="G2" s="101"/>
      <c r="H2" s="101"/>
      <c r="I2" s="101"/>
      <c r="J2" s="101"/>
      <c r="K2" s="101"/>
      <c r="L2" s="42"/>
      <c r="M2" s="101"/>
      <c r="N2" s="101"/>
    </row>
    <row r="3" spans="1:26" x14ac:dyDescent="0.25">
      <c r="A3" s="10"/>
      <c r="B3" s="21">
        <f>COUNTA(B5:B20)</f>
        <v>16</v>
      </c>
      <c r="C3" s="2"/>
      <c r="D3" s="21">
        <f>COUNTA(D5:D21)</f>
        <v>17</v>
      </c>
      <c r="E3" s="10"/>
      <c r="F3" s="21">
        <f>COUNTA(F5:F20)</f>
        <v>16</v>
      </c>
      <c r="G3" s="2"/>
      <c r="H3" s="21">
        <f>COUNTA(H5:H24)</f>
        <v>16</v>
      </c>
      <c r="I3" s="10"/>
      <c r="J3" s="21">
        <f>COUNTA(J5:J21)</f>
        <v>17</v>
      </c>
      <c r="K3"/>
      <c r="L3" s="21">
        <f>COUNTA(L5:L23)</f>
        <v>15</v>
      </c>
      <c r="M3"/>
      <c r="N3" s="21">
        <f>COUNTA(N5:N16)</f>
        <v>8</v>
      </c>
      <c r="O3" s="10"/>
      <c r="P3" s="21">
        <f>COUNTA(P5:P16)</f>
        <v>10</v>
      </c>
      <c r="Q3" s="10"/>
      <c r="R3" s="21">
        <f>COUNTA(R5:R14)</f>
        <v>7</v>
      </c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75" t="s">
        <v>216</v>
      </c>
      <c r="C4" s="10"/>
      <c r="D4" s="75" t="s">
        <v>217</v>
      </c>
      <c r="E4" s="10"/>
      <c r="F4" s="75" t="s">
        <v>218</v>
      </c>
      <c r="G4" s="10"/>
      <c r="H4" s="75" t="s">
        <v>219</v>
      </c>
      <c r="I4" s="10"/>
      <c r="J4" s="75" t="s">
        <v>220</v>
      </c>
      <c r="K4"/>
      <c r="L4" s="134" t="s">
        <v>221</v>
      </c>
      <c r="M4"/>
      <c r="N4" s="75" t="s">
        <v>222</v>
      </c>
      <c r="O4" s="10"/>
      <c r="P4" s="75" t="s">
        <v>223</v>
      </c>
      <c r="Q4" s="10"/>
      <c r="R4" s="75" t="s">
        <v>224</v>
      </c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"/>
      <c r="B5" s="20" t="s">
        <v>15</v>
      </c>
      <c r="C5" s="10"/>
      <c r="D5" s="20" t="s">
        <v>225</v>
      </c>
      <c r="E5" s="10"/>
      <c r="F5" s="20" t="s">
        <v>14</v>
      </c>
      <c r="G5" s="10"/>
      <c r="H5" s="20" t="s">
        <v>226</v>
      </c>
      <c r="I5" s="10"/>
      <c r="J5" s="20" t="s">
        <v>227</v>
      </c>
      <c r="K5"/>
      <c r="L5" s="20" t="s">
        <v>228</v>
      </c>
      <c r="M5"/>
      <c r="N5" s="20" t="s">
        <v>229</v>
      </c>
      <c r="O5" s="10"/>
      <c r="P5" s="20" t="s">
        <v>16</v>
      </c>
      <c r="Q5" s="10"/>
      <c r="R5" s="20" t="s">
        <v>230</v>
      </c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20" t="s">
        <v>20</v>
      </c>
      <c r="C6" s="10"/>
      <c r="D6" s="20" t="s">
        <v>231</v>
      </c>
      <c r="E6" s="10"/>
      <c r="F6" s="20" t="s">
        <v>232</v>
      </c>
      <c r="G6" s="10"/>
      <c r="H6" s="20" t="s">
        <v>176</v>
      </c>
      <c r="I6" s="10"/>
      <c r="J6" s="20" t="s">
        <v>233</v>
      </c>
      <c r="K6"/>
      <c r="L6" s="20" t="s">
        <v>102</v>
      </c>
      <c r="M6"/>
      <c r="N6" s="20" t="s">
        <v>89</v>
      </c>
      <c r="O6" s="10"/>
      <c r="P6" s="20" t="s">
        <v>26</v>
      </c>
      <c r="Q6" s="10"/>
      <c r="R6" s="20" t="s">
        <v>32</v>
      </c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0"/>
      <c r="B7" s="20" t="s">
        <v>25</v>
      </c>
      <c r="C7" s="10"/>
      <c r="D7" s="20" t="s">
        <v>234</v>
      </c>
      <c r="E7" s="10"/>
      <c r="F7" s="20" t="s">
        <v>235</v>
      </c>
      <c r="G7" s="10"/>
      <c r="H7" s="20" t="s">
        <v>236</v>
      </c>
      <c r="I7" s="10"/>
      <c r="J7" s="20" t="s">
        <v>237</v>
      </c>
      <c r="K7"/>
      <c r="L7" s="20" t="s">
        <v>192</v>
      </c>
      <c r="M7"/>
      <c r="N7" s="20" t="s">
        <v>238</v>
      </c>
      <c r="O7" s="12"/>
      <c r="P7" s="20" t="s">
        <v>31</v>
      </c>
      <c r="Q7" s="10"/>
      <c r="R7" s="20" t="s">
        <v>239</v>
      </c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0"/>
      <c r="B8" s="20" t="s">
        <v>26</v>
      </c>
      <c r="C8" s="10"/>
      <c r="D8" s="20" t="s">
        <v>24</v>
      </c>
      <c r="E8" s="10"/>
      <c r="F8" s="20" t="s">
        <v>240</v>
      </c>
      <c r="G8" s="10"/>
      <c r="H8" s="20" t="s">
        <v>34</v>
      </c>
      <c r="I8" s="10"/>
      <c r="J8" s="20" t="s">
        <v>241</v>
      </c>
      <c r="K8"/>
      <c r="L8" s="20" t="s">
        <v>242</v>
      </c>
      <c r="M8"/>
      <c r="N8" s="20" t="s">
        <v>243</v>
      </c>
      <c r="O8" s="10"/>
      <c r="P8" s="20" t="s">
        <v>36</v>
      </c>
      <c r="Q8" s="18"/>
      <c r="R8" s="20" t="s">
        <v>244</v>
      </c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20" t="s">
        <v>245</v>
      </c>
      <c r="C9" s="10"/>
      <c r="D9" s="20" t="s">
        <v>85</v>
      </c>
      <c r="E9" s="10"/>
      <c r="F9" s="20" t="s">
        <v>63</v>
      </c>
      <c r="G9" s="10"/>
      <c r="H9" s="20" t="s">
        <v>174</v>
      </c>
      <c r="I9" s="10"/>
      <c r="J9" s="20" t="s">
        <v>246</v>
      </c>
      <c r="K9"/>
      <c r="L9" s="20" t="s">
        <v>247</v>
      </c>
      <c r="M9"/>
      <c r="N9" s="20" t="s">
        <v>248</v>
      </c>
      <c r="O9" s="10"/>
      <c r="P9" s="20" t="s">
        <v>249</v>
      </c>
      <c r="Q9" s="10"/>
      <c r="R9" s="20" t="s">
        <v>250</v>
      </c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20" t="s">
        <v>251</v>
      </c>
      <c r="C10" s="10"/>
      <c r="D10" s="20" t="s">
        <v>252</v>
      </c>
      <c r="E10" s="10"/>
      <c r="F10" s="20" t="s">
        <v>253</v>
      </c>
      <c r="G10" s="10"/>
      <c r="H10" s="20" t="s">
        <v>254</v>
      </c>
      <c r="I10" s="10"/>
      <c r="J10" s="20" t="s">
        <v>23</v>
      </c>
      <c r="K10"/>
      <c r="L10" s="20" t="s">
        <v>255</v>
      </c>
      <c r="M10"/>
      <c r="N10" s="20" t="s">
        <v>37</v>
      </c>
      <c r="O10" s="10"/>
      <c r="P10" s="1" t="s">
        <v>256</v>
      </c>
      <c r="Q10" s="10"/>
      <c r="R10" s="20" t="s">
        <v>257</v>
      </c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20" t="s">
        <v>99</v>
      </c>
      <c r="C11" s="10"/>
      <c r="D11" s="20" t="s">
        <v>258</v>
      </c>
      <c r="E11" s="10"/>
      <c r="F11" s="20" t="s">
        <v>259</v>
      </c>
      <c r="G11" s="10"/>
      <c r="H11" s="20" t="s">
        <v>35</v>
      </c>
      <c r="I11" s="10"/>
      <c r="J11" s="20" t="s">
        <v>28</v>
      </c>
      <c r="K11"/>
      <c r="L11" s="20" t="s">
        <v>260</v>
      </c>
      <c r="M11"/>
      <c r="N11" s="20" t="s">
        <v>42</v>
      </c>
      <c r="O11" s="10"/>
      <c r="P11" s="20" t="s">
        <v>41</v>
      </c>
      <c r="Q11" s="10"/>
      <c r="R11" s="20" t="s">
        <v>57</v>
      </c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20" t="s">
        <v>101</v>
      </c>
      <c r="C12" s="10"/>
      <c r="D12" s="20" t="s">
        <v>93</v>
      </c>
      <c r="E12" s="10"/>
      <c r="F12" s="20" t="s">
        <v>261</v>
      </c>
      <c r="G12" s="10"/>
      <c r="H12" s="20" t="s">
        <v>39</v>
      </c>
      <c r="I12" s="10"/>
      <c r="J12" s="20" t="s">
        <v>33</v>
      </c>
      <c r="K12"/>
      <c r="L12" s="20" t="s">
        <v>262</v>
      </c>
      <c r="M12"/>
      <c r="N12" s="20" t="s">
        <v>100</v>
      </c>
      <c r="O12" s="10"/>
      <c r="P12" s="20" t="s">
        <v>46</v>
      </c>
      <c r="Q12" s="10"/>
      <c r="R12" s="22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20" t="s">
        <v>263</v>
      </c>
      <c r="C13" s="10"/>
      <c r="D13" s="20" t="s">
        <v>264</v>
      </c>
      <c r="E13" s="10"/>
      <c r="F13" s="20" t="s">
        <v>265</v>
      </c>
      <c r="G13" s="10"/>
      <c r="H13" s="20" t="s">
        <v>266</v>
      </c>
      <c r="I13" s="10"/>
      <c r="J13" s="20" t="s">
        <v>86</v>
      </c>
      <c r="K13"/>
      <c r="L13" s="20" t="s">
        <v>181</v>
      </c>
      <c r="M13"/>
      <c r="N13" s="22"/>
      <c r="O13" s="10"/>
      <c r="P13" s="20" t="s">
        <v>267</v>
      </c>
      <c r="Q13" s="10"/>
      <c r="R13" s="22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20" t="s">
        <v>268</v>
      </c>
      <c r="C14" s="10"/>
      <c r="D14" s="20" t="s">
        <v>269</v>
      </c>
      <c r="E14" s="10"/>
      <c r="F14" s="20" t="s">
        <v>270</v>
      </c>
      <c r="G14" s="10"/>
      <c r="H14" s="20" t="s">
        <v>271</v>
      </c>
      <c r="I14" s="10"/>
      <c r="J14" s="20" t="s">
        <v>272</v>
      </c>
      <c r="K14"/>
      <c r="L14" s="20" t="s">
        <v>69</v>
      </c>
      <c r="M14"/>
      <c r="N14" s="95"/>
      <c r="O14" s="10"/>
      <c r="P14" s="20" t="s">
        <v>51</v>
      </c>
      <c r="Q14" s="10"/>
      <c r="R14" s="22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20" t="s">
        <v>273</v>
      </c>
      <c r="C15" s="10"/>
      <c r="D15" s="20" t="s">
        <v>180</v>
      </c>
      <c r="E15" s="10"/>
      <c r="F15" s="20" t="s">
        <v>274</v>
      </c>
      <c r="G15" s="10"/>
      <c r="H15" s="20" t="s">
        <v>73</v>
      </c>
      <c r="I15" s="10"/>
      <c r="J15" s="20" t="s">
        <v>92</v>
      </c>
      <c r="K15"/>
      <c r="L15" s="20" t="s">
        <v>275</v>
      </c>
      <c r="M15"/>
      <c r="N15" s="95"/>
      <c r="O15" s="10"/>
      <c r="P15" s="10"/>
      <c r="Q15" s="18"/>
      <c r="R15" s="76" t="str">
        <f>R3&amp;" lag - aktivitetsserie"</f>
        <v>7 lag - aktivitetsserie</v>
      </c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20" t="s">
        <v>276</v>
      </c>
      <c r="C16" s="10"/>
      <c r="D16" s="20" t="s">
        <v>277</v>
      </c>
      <c r="E16" s="10"/>
      <c r="F16" s="20" t="s">
        <v>278</v>
      </c>
      <c r="G16" s="10"/>
      <c r="H16" s="20" t="s">
        <v>163</v>
      </c>
      <c r="I16" s="10"/>
      <c r="J16" s="20" t="s">
        <v>94</v>
      </c>
      <c r="K16"/>
      <c r="L16" s="20" t="s">
        <v>279</v>
      </c>
      <c r="M16"/>
      <c r="N16" s="95"/>
      <c r="O16" s="10"/>
      <c r="P16" s="22"/>
      <c r="Q16" s="18"/>
      <c r="R16" s="103" t="s">
        <v>65</v>
      </c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20" t="s">
        <v>105</v>
      </c>
      <c r="C17" s="10"/>
      <c r="D17" s="20" t="s">
        <v>67</v>
      </c>
      <c r="E17" s="10"/>
      <c r="F17" s="20" t="s">
        <v>280</v>
      </c>
      <c r="G17" s="10"/>
      <c r="H17" s="20" t="s">
        <v>281</v>
      </c>
      <c r="I17" s="10"/>
      <c r="J17" s="20" t="s">
        <v>282</v>
      </c>
      <c r="K17"/>
      <c r="L17" s="20" t="s">
        <v>75</v>
      </c>
      <c r="M17"/>
      <c r="N17" s="76" t="str">
        <f>N3&amp;" lag - aktivitetsserie"</f>
        <v>8 lag - aktivitetsserie</v>
      </c>
      <c r="O17" s="10"/>
      <c r="P17" s="76" t="str">
        <f>P3&amp;" lag - aktivitetsserie"</f>
        <v>10 lag - aktivitetsserie</v>
      </c>
      <c r="Q17" s="18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20" t="s">
        <v>134</v>
      </c>
      <c r="C18" s="10"/>
      <c r="D18" s="20" t="s">
        <v>193</v>
      </c>
      <c r="E18" s="10"/>
      <c r="F18" s="20" t="s">
        <v>283</v>
      </c>
      <c r="G18" s="10"/>
      <c r="H18" s="20" t="s">
        <v>284</v>
      </c>
      <c r="I18" s="10"/>
      <c r="J18" s="20" t="s">
        <v>285</v>
      </c>
      <c r="K18"/>
      <c r="L18" s="20" t="s">
        <v>286</v>
      </c>
      <c r="M18"/>
      <c r="N18" s="103" t="s">
        <v>65</v>
      </c>
      <c r="O18" s="10"/>
      <c r="P18" s="103" t="s">
        <v>65</v>
      </c>
      <c r="Q18" s="18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20" t="s">
        <v>71</v>
      </c>
      <c r="C19" s="10"/>
      <c r="D19" s="20" t="s">
        <v>188</v>
      </c>
      <c r="E19" s="10"/>
      <c r="F19" s="20" t="s">
        <v>287</v>
      </c>
      <c r="G19" s="10"/>
      <c r="H19" s="20" t="s">
        <v>186</v>
      </c>
      <c r="I19" s="10"/>
      <c r="J19" s="20" t="s">
        <v>106</v>
      </c>
      <c r="K19"/>
      <c r="L19" s="20" t="s">
        <v>288</v>
      </c>
      <c r="M19"/>
      <c r="N19" s="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20" t="s">
        <v>74</v>
      </c>
      <c r="C20" s="10"/>
      <c r="D20" s="20" t="s">
        <v>289</v>
      </c>
      <c r="E20" s="10"/>
      <c r="F20" s="20" t="s">
        <v>290</v>
      </c>
      <c r="G20" s="10"/>
      <c r="H20" s="20" t="s">
        <v>291</v>
      </c>
      <c r="I20" s="10"/>
      <c r="J20" s="20" t="s">
        <v>62</v>
      </c>
      <c r="K20"/>
      <c r="L20" s="22"/>
      <c r="M20"/>
      <c r="N20" s="19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10"/>
      <c r="B21" s="22"/>
      <c r="C21" s="10"/>
      <c r="D21" s="20" t="s">
        <v>113</v>
      </c>
      <c r="E21" s="10"/>
      <c r="F21" s="22"/>
      <c r="G21" s="10"/>
      <c r="H21" s="22"/>
      <c r="I21" s="10"/>
      <c r="J21" s="20" t="s">
        <v>66</v>
      </c>
      <c r="K21"/>
      <c r="L21" s="22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10"/>
      <c r="B22" s="22"/>
      <c r="C22" s="10"/>
      <c r="D22" s="22"/>
      <c r="E22" s="10"/>
      <c r="F22" s="22"/>
      <c r="G22" s="10"/>
      <c r="H22" s="22"/>
      <c r="I22" s="10"/>
      <c r="J22" s="22"/>
      <c r="K22"/>
      <c r="L22" s="22"/>
      <c r="M22"/>
      <c r="N22" s="10"/>
      <c r="O22" s="10"/>
      <c r="P22" s="19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10"/>
      <c r="B23" s="22"/>
      <c r="C23" s="10"/>
      <c r="D23" s="22"/>
      <c r="E23" s="10"/>
      <c r="F23" s="22"/>
      <c r="G23" s="10"/>
      <c r="H23" s="22"/>
      <c r="I23" s="10"/>
      <c r="J23" s="22"/>
      <c r="K23"/>
      <c r="L23" s="22"/>
      <c r="M23"/>
      <c r="N23" s="10"/>
      <c r="O23" s="10"/>
      <c r="P23" s="19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10"/>
      <c r="B24" s="22"/>
      <c r="C24" s="10"/>
      <c r="D24" s="22"/>
      <c r="E24" s="10"/>
      <c r="F24" s="22"/>
      <c r="G24" s="10"/>
      <c r="H24" s="22"/>
      <c r="I24" s="10"/>
      <c r="J24" s="22"/>
      <c r="K24"/>
      <c r="L24" s="22"/>
      <c r="M24"/>
      <c r="N24" s="19"/>
      <c r="O24" s="10"/>
      <c r="P24" s="19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10"/>
      <c r="B25" s="76" t="str">
        <f>B3&amp;" lag - aktivitetsserie"</f>
        <v>16 lag - aktivitetsserie</v>
      </c>
      <c r="C25" s="10"/>
      <c r="D25" s="76" t="str">
        <f>D3&amp;" lag - aktivitetsserie"</f>
        <v>17 lag - aktivitetsserie</v>
      </c>
      <c r="E25" s="10"/>
      <c r="F25" s="76" t="str">
        <f>F3&amp;" lag - aktivitetsserie"</f>
        <v>16 lag - aktivitetsserie</v>
      </c>
      <c r="G25" s="10"/>
      <c r="H25" s="76" t="str">
        <f>H3&amp;" lag - aktivitetsserie"</f>
        <v>16 lag - aktivitetsserie</v>
      </c>
      <c r="I25" s="10"/>
      <c r="J25" s="76" t="str">
        <f>J3&amp;" lag - aktivitetsserie"</f>
        <v>17 lag - aktivitetsserie</v>
      </c>
      <c r="K25"/>
      <c r="L25" s="76" t="str">
        <f>L3&amp;" lag - aktivitetsserie"</f>
        <v>15 lag - aktivitetsserie</v>
      </c>
      <c r="M25"/>
      <c r="N25" s="1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10"/>
      <c r="B26" s="103" t="s">
        <v>65</v>
      </c>
      <c r="C26" s="10"/>
      <c r="D26" s="103" t="s">
        <v>65</v>
      </c>
      <c r="E26" s="10"/>
      <c r="F26" s="103" t="s">
        <v>65</v>
      </c>
      <c r="G26" s="10"/>
      <c r="H26" s="103" t="s">
        <v>65</v>
      </c>
      <c r="I26" s="10"/>
      <c r="J26" s="103" t="s">
        <v>65</v>
      </c>
      <c r="K26"/>
      <c r="L26" s="103" t="s">
        <v>65</v>
      </c>
      <c r="M26"/>
      <c r="N26" s="19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/>
      <c r="L27" s="10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/>
      <c r="L28" s="113" t="s">
        <v>292</v>
      </c>
      <c r="M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/>
      <c r="L29" s="181" t="s">
        <v>78</v>
      </c>
      <c r="M2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/>
      <c r="L30" s="10" t="s">
        <v>293</v>
      </c>
      <c r="M3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/>
      <c r="L31" s="10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/>
      <c r="L32"/>
      <c r="M3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70" customFormat="1" ht="21" x14ac:dyDescent="0.35">
      <c r="B33" s="68" t="s">
        <v>294</v>
      </c>
      <c r="D33" s="68">
        <f>B35+D35+F35+H35+J35+L35+N35+P35</f>
        <v>107</v>
      </c>
      <c r="E33" s="68" t="s">
        <v>6</v>
      </c>
    </row>
    <row r="34" spans="1:26" ht="2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/>
      <c r="L34" s="124"/>
      <c r="M34"/>
      <c r="N34" s="10"/>
      <c r="O34" s="10"/>
      <c r="P34" s="10"/>
      <c r="Q34" s="10"/>
      <c r="R34" s="2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10"/>
      <c r="B35" s="21">
        <f>COUNTA(B37:C53)</f>
        <v>17</v>
      </c>
      <c r="C35" s="10"/>
      <c r="D35" s="21">
        <f>COUNTA(D37:E53)</f>
        <v>17</v>
      </c>
      <c r="E35" s="10"/>
      <c r="F35" s="21">
        <f>COUNTA(F37:F53)</f>
        <v>17</v>
      </c>
      <c r="G35" s="10"/>
      <c r="H35" s="21">
        <f>COUNTA(H37:I53)</f>
        <v>17</v>
      </c>
      <c r="I35" s="10"/>
      <c r="J35" s="21">
        <f>COUNTA(J37:J54)</f>
        <v>18</v>
      </c>
      <c r="K35"/>
      <c r="L35" s="21">
        <f>COUNTA(L37:L44)</f>
        <v>8</v>
      </c>
      <c r="M35"/>
      <c r="N35" s="21">
        <f>COUNTA(N37:N43)</f>
        <v>7</v>
      </c>
      <c r="O35" s="10"/>
      <c r="P35" s="21">
        <f>COUNTA(P37:P42)</f>
        <v>6</v>
      </c>
      <c r="Q35" s="18"/>
      <c r="R35" s="10"/>
      <c r="S35" s="21"/>
      <c r="T35" s="10"/>
      <c r="U35" s="21"/>
      <c r="V35" s="10"/>
      <c r="W35" s="10"/>
      <c r="X35" s="10"/>
      <c r="Y35" s="10"/>
      <c r="Z35" s="10"/>
    </row>
    <row r="36" spans="1:26" x14ac:dyDescent="0.25">
      <c r="A36" s="10"/>
      <c r="B36" s="144" t="s">
        <v>295</v>
      </c>
      <c r="C36" s="10"/>
      <c r="D36" s="144" t="s">
        <v>296</v>
      </c>
      <c r="E36" s="10"/>
      <c r="F36" s="144" t="s">
        <v>297</v>
      </c>
      <c r="G36" s="10"/>
      <c r="H36" s="144" t="s">
        <v>298</v>
      </c>
      <c r="I36" s="10"/>
      <c r="J36" s="144" t="s">
        <v>299</v>
      </c>
      <c r="K36"/>
      <c r="L36" s="145" t="s">
        <v>300</v>
      </c>
      <c r="M36"/>
      <c r="N36" s="145" t="s">
        <v>301</v>
      </c>
      <c r="O36" s="10"/>
      <c r="P36" s="145" t="s">
        <v>302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10"/>
      <c r="B37" s="95" t="s">
        <v>303</v>
      </c>
      <c r="C37" s="10"/>
      <c r="D37" s="95" t="s">
        <v>304</v>
      </c>
      <c r="E37" s="10"/>
      <c r="F37" s="95" t="s">
        <v>305</v>
      </c>
      <c r="G37" s="10"/>
      <c r="H37" s="95" t="s">
        <v>306</v>
      </c>
      <c r="I37" s="10"/>
      <c r="J37" s="95" t="s">
        <v>307</v>
      </c>
      <c r="K37"/>
      <c r="L37" s="22" t="s">
        <v>308</v>
      </c>
      <c r="M37"/>
      <c r="N37" s="95" t="s">
        <v>309</v>
      </c>
      <c r="O37" s="10"/>
      <c r="P37" s="95" t="s">
        <v>230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10"/>
      <c r="B38" s="95" t="s">
        <v>40</v>
      </c>
      <c r="C38" s="10"/>
      <c r="D38" s="22" t="s">
        <v>310</v>
      </c>
      <c r="E38" s="10"/>
      <c r="F38" s="95" t="s">
        <v>311</v>
      </c>
      <c r="G38" s="10"/>
      <c r="H38" s="95" t="s">
        <v>312</v>
      </c>
      <c r="I38" s="10"/>
      <c r="J38" s="95" t="s">
        <v>313</v>
      </c>
      <c r="K38"/>
      <c r="L38" s="95" t="s">
        <v>314</v>
      </c>
      <c r="M38"/>
      <c r="N38" s="95" t="s">
        <v>40</v>
      </c>
      <c r="O38" s="10"/>
      <c r="P38" s="95" t="s">
        <v>315</v>
      </c>
      <c r="Q38" s="18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10"/>
      <c r="B39" s="95" t="s">
        <v>40</v>
      </c>
      <c r="C39" s="10"/>
      <c r="D39" s="95" t="s">
        <v>316</v>
      </c>
      <c r="E39" s="10"/>
      <c r="F39" s="95" t="s">
        <v>317</v>
      </c>
      <c r="G39" s="10"/>
      <c r="H39" s="95" t="s">
        <v>318</v>
      </c>
      <c r="I39" s="10"/>
      <c r="J39" s="95" t="s">
        <v>319</v>
      </c>
      <c r="K39"/>
      <c r="L39" s="95" t="s">
        <v>320</v>
      </c>
      <c r="M39"/>
      <c r="N39" s="95" t="s">
        <v>321</v>
      </c>
      <c r="O39" s="10"/>
      <c r="P39" s="95" t="s">
        <v>244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10"/>
      <c r="B40" s="95" t="s">
        <v>322</v>
      </c>
      <c r="C40" s="10"/>
      <c r="D40" s="95" t="s">
        <v>323</v>
      </c>
      <c r="E40" s="10"/>
      <c r="F40" s="95" t="s">
        <v>324</v>
      </c>
      <c r="G40" s="10"/>
      <c r="H40" s="95" t="s">
        <v>325</v>
      </c>
      <c r="I40" s="10"/>
      <c r="J40" s="95" t="s">
        <v>326</v>
      </c>
      <c r="K40"/>
      <c r="L40" s="95" t="s">
        <v>327</v>
      </c>
      <c r="M40"/>
      <c r="N40" s="95" t="s">
        <v>328</v>
      </c>
      <c r="O40" s="10"/>
      <c r="P40" s="95" t="s">
        <v>329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10"/>
      <c r="B41" s="95" t="s">
        <v>330</v>
      </c>
      <c r="C41" s="10"/>
      <c r="D41" s="95" t="s">
        <v>331</v>
      </c>
      <c r="E41" s="10"/>
      <c r="F41" s="95" t="s">
        <v>228</v>
      </c>
      <c r="G41" s="10"/>
      <c r="H41" s="95" t="s">
        <v>236</v>
      </c>
      <c r="I41" s="10"/>
      <c r="J41" s="95" t="s">
        <v>332</v>
      </c>
      <c r="K41"/>
      <c r="L41" s="95" t="s">
        <v>333</v>
      </c>
      <c r="M41"/>
      <c r="N41" s="95" t="s">
        <v>334</v>
      </c>
      <c r="O41" s="10"/>
      <c r="P41" s="95" t="s">
        <v>250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10"/>
      <c r="B42" s="95" t="s">
        <v>335</v>
      </c>
      <c r="C42" s="10"/>
      <c r="D42" s="95" t="s">
        <v>252</v>
      </c>
      <c r="E42" s="10"/>
      <c r="F42" s="95" t="s">
        <v>336</v>
      </c>
      <c r="G42" s="10"/>
      <c r="H42" s="95" t="s">
        <v>337</v>
      </c>
      <c r="I42" s="10"/>
      <c r="J42" s="95" t="s">
        <v>338</v>
      </c>
      <c r="K42"/>
      <c r="L42" s="95" t="s">
        <v>339</v>
      </c>
      <c r="M42"/>
      <c r="N42" s="95" t="s">
        <v>340</v>
      </c>
      <c r="O42" s="10"/>
      <c r="P42" s="95" t="s">
        <v>341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10"/>
      <c r="B43" s="95" t="s">
        <v>204</v>
      </c>
      <c r="C43" s="10"/>
      <c r="D43" s="95" t="s">
        <v>342</v>
      </c>
      <c r="E43" s="10"/>
      <c r="F43" s="95" t="s">
        <v>23</v>
      </c>
      <c r="G43" s="10"/>
      <c r="H43" s="95" t="s">
        <v>343</v>
      </c>
      <c r="I43" s="10"/>
      <c r="J43" s="95" t="s">
        <v>344</v>
      </c>
      <c r="K43"/>
      <c r="L43" s="95" t="s">
        <v>345</v>
      </c>
      <c r="M43"/>
      <c r="N43" s="95" t="s">
        <v>346</v>
      </c>
      <c r="O43" s="10"/>
      <c r="P43" s="22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10"/>
      <c r="B44" s="95" t="s">
        <v>347</v>
      </c>
      <c r="C44" s="10"/>
      <c r="D44" s="95" t="s">
        <v>348</v>
      </c>
      <c r="E44" s="10"/>
      <c r="F44" s="95" t="s">
        <v>349</v>
      </c>
      <c r="G44" s="10"/>
      <c r="H44" s="95" t="s">
        <v>350</v>
      </c>
      <c r="I44" s="10"/>
      <c r="J44" s="95" t="s">
        <v>351</v>
      </c>
      <c r="K44"/>
      <c r="L44" s="95" t="s">
        <v>352</v>
      </c>
      <c r="M44"/>
      <c r="N44" s="22"/>
      <c r="O44" s="10"/>
      <c r="P44" s="22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10"/>
      <c r="B45" s="95" t="s">
        <v>353</v>
      </c>
      <c r="C45" s="10"/>
      <c r="D45" s="180" t="s">
        <v>354</v>
      </c>
      <c r="E45" s="10"/>
      <c r="F45" s="22" t="s">
        <v>355</v>
      </c>
      <c r="G45" s="10"/>
      <c r="H45" s="95" t="s">
        <v>356</v>
      </c>
      <c r="I45" s="10"/>
      <c r="J45" s="95" t="s">
        <v>357</v>
      </c>
      <c r="K45"/>
      <c r="L45" s="22"/>
      <c r="M45"/>
      <c r="N45" s="22"/>
      <c r="O45" s="10"/>
      <c r="P45" s="22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/>
      <c r="B46" s="22" t="s">
        <v>358</v>
      </c>
      <c r="C46" s="10"/>
      <c r="D46" s="180" t="s">
        <v>359</v>
      </c>
      <c r="E46" s="10"/>
      <c r="F46" s="95" t="s">
        <v>360</v>
      </c>
      <c r="G46" s="10"/>
      <c r="H46" s="95" t="s">
        <v>361</v>
      </c>
      <c r="I46" s="10"/>
      <c r="J46" s="95" t="s">
        <v>362</v>
      </c>
      <c r="K46"/>
      <c r="L46" s="22"/>
      <c r="M46"/>
      <c r="N46" s="22"/>
      <c r="O46" s="10"/>
      <c r="P46" s="22"/>
      <c r="Q46" s="59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/>
      <c r="B47" s="22" t="s">
        <v>50</v>
      </c>
      <c r="C47" s="10"/>
      <c r="D47" s="180" t="s">
        <v>363</v>
      </c>
      <c r="E47" s="10"/>
      <c r="F47" s="95" t="s">
        <v>364</v>
      </c>
      <c r="G47" s="10"/>
      <c r="H47" s="95" t="s">
        <v>365</v>
      </c>
      <c r="I47" s="10"/>
      <c r="J47" s="95" t="s">
        <v>366</v>
      </c>
      <c r="K47"/>
      <c r="L47" s="87" t="str">
        <f>L35&amp;" lag - aktivitetsserie"</f>
        <v>8 lag - aktivitetsserie</v>
      </c>
      <c r="M47"/>
      <c r="N47" s="87" t="str">
        <f>N35&amp;" lag - aktivitetsserie"</f>
        <v>7 lag - aktivitetsserie</v>
      </c>
      <c r="O47" s="10"/>
      <c r="P47" s="87" t="str">
        <f>P35&amp;" lag - aktivitetsserie"</f>
        <v>6 lag - aktivitetsserie</v>
      </c>
      <c r="Q47" s="59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/>
      <c r="B48" s="95" t="s">
        <v>367</v>
      </c>
      <c r="C48" s="10"/>
      <c r="D48" s="95" t="s">
        <v>127</v>
      </c>
      <c r="E48" s="10"/>
      <c r="F48" s="95" t="s">
        <v>368</v>
      </c>
      <c r="G48" s="10"/>
      <c r="H48" s="95" t="s">
        <v>369</v>
      </c>
      <c r="I48" s="10"/>
      <c r="J48" s="95" t="s">
        <v>370</v>
      </c>
      <c r="K48"/>
      <c r="L48" s="80" t="s">
        <v>371</v>
      </c>
      <c r="M48"/>
      <c r="N48" s="80" t="s">
        <v>371</v>
      </c>
      <c r="O48" s="10"/>
      <c r="P48" s="80" t="s">
        <v>371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10"/>
      <c r="B49" s="95" t="s">
        <v>372</v>
      </c>
      <c r="C49" s="10"/>
      <c r="D49" s="95" t="s">
        <v>55</v>
      </c>
      <c r="E49" s="10"/>
      <c r="F49" s="95" t="s">
        <v>373</v>
      </c>
      <c r="G49" s="10"/>
      <c r="H49" s="95" t="s">
        <v>374</v>
      </c>
      <c r="I49" s="10"/>
      <c r="J49" s="95" t="s">
        <v>375</v>
      </c>
      <c r="K49"/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10"/>
      <c r="B50" s="95" t="s">
        <v>376</v>
      </c>
      <c r="C50" s="10"/>
      <c r="D50" s="95" t="s">
        <v>377</v>
      </c>
      <c r="E50" s="10"/>
      <c r="F50" s="95" t="s">
        <v>270</v>
      </c>
      <c r="G50" s="10"/>
      <c r="H50" s="95" t="s">
        <v>378</v>
      </c>
      <c r="I50" s="10"/>
      <c r="J50" s="95" t="s">
        <v>69</v>
      </c>
      <c r="K50"/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10"/>
      <c r="B51" s="22" t="s">
        <v>379</v>
      </c>
      <c r="C51" s="10"/>
      <c r="D51" s="95" t="s">
        <v>380</v>
      </c>
      <c r="E51" s="10"/>
      <c r="F51" s="95" t="s">
        <v>381</v>
      </c>
      <c r="G51" s="10"/>
      <c r="H51" s="95" t="s">
        <v>382</v>
      </c>
      <c r="I51" s="10"/>
      <c r="J51" s="95" t="s">
        <v>383</v>
      </c>
      <c r="K51"/>
      <c r="L51" s="19"/>
      <c r="M51"/>
      <c r="N51" s="19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10"/>
      <c r="B52" s="22" t="s">
        <v>384</v>
      </c>
      <c r="C52" s="10"/>
      <c r="D52" s="95" t="s">
        <v>385</v>
      </c>
      <c r="E52" s="10"/>
      <c r="F52" s="95" t="s">
        <v>76</v>
      </c>
      <c r="G52" s="10"/>
      <c r="H52" s="95" t="s">
        <v>386</v>
      </c>
      <c r="I52" s="10"/>
      <c r="J52" s="95" t="s">
        <v>387</v>
      </c>
      <c r="K52"/>
      <c r="L52" s="10"/>
      <c r="M52"/>
      <c r="N52" s="10"/>
      <c r="O52" s="10"/>
      <c r="P52" s="19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10"/>
      <c r="B53" s="95" t="s">
        <v>388</v>
      </c>
      <c r="C53" s="10"/>
      <c r="D53" s="95" t="s">
        <v>389</v>
      </c>
      <c r="E53" s="10"/>
      <c r="F53" s="95" t="s">
        <v>390</v>
      </c>
      <c r="G53" s="10"/>
      <c r="H53" s="95" t="s">
        <v>391</v>
      </c>
      <c r="I53" s="10"/>
      <c r="J53" s="95" t="s">
        <v>392</v>
      </c>
      <c r="K53"/>
      <c r="L53" s="10"/>
      <c r="M53"/>
      <c r="N53" s="19"/>
      <c r="O53" s="10"/>
      <c r="P53" s="19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10"/>
      <c r="B54" s="22"/>
      <c r="C54" s="10"/>
      <c r="D54" s="22"/>
      <c r="E54" s="10"/>
      <c r="F54" s="22"/>
      <c r="G54" s="10"/>
      <c r="H54" s="22"/>
      <c r="I54" s="10"/>
      <c r="J54" s="95" t="s">
        <v>393</v>
      </c>
      <c r="K54"/>
      <c r="L54" s="10"/>
      <c r="M54"/>
      <c r="N54" s="19"/>
      <c r="O54" s="10"/>
      <c r="P54" s="19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10"/>
      <c r="B55" s="87" t="str">
        <f>B35&amp;" lag - aktivitetsserie"</f>
        <v>17 lag - aktivitetsserie</v>
      </c>
      <c r="C55" s="10"/>
      <c r="D55" s="87" t="str">
        <f>D35&amp;" lag - aktivitetsserie"</f>
        <v>17 lag - aktivitetsserie</v>
      </c>
      <c r="E55" s="10"/>
      <c r="F55" s="87" t="str">
        <f>F35&amp;" lag - aktivitetsserie"</f>
        <v>17 lag - aktivitetsserie</v>
      </c>
      <c r="G55" s="10"/>
      <c r="H55" s="87" t="str">
        <f>H35&amp;" lag - aktivitetsserie"</f>
        <v>17 lag - aktivitetsserie</v>
      </c>
      <c r="I55" s="10"/>
      <c r="J55" s="87" t="str">
        <f>J35&amp;" lag - aktivitetsserie"</f>
        <v>18 lag - aktivitetsserie</v>
      </c>
      <c r="K55"/>
      <c r="L55" s="10"/>
      <c r="M55"/>
      <c r="N55" s="19"/>
      <c r="O55" s="10"/>
      <c r="P55" s="19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10"/>
      <c r="B56" s="80" t="s">
        <v>65</v>
      </c>
      <c r="C56" s="10"/>
      <c r="D56" s="80" t="s">
        <v>65</v>
      </c>
      <c r="E56" s="10"/>
      <c r="F56" s="80" t="s">
        <v>65</v>
      </c>
      <c r="G56" s="10"/>
      <c r="H56" s="80" t="s">
        <v>65</v>
      </c>
      <c r="I56" s="10"/>
      <c r="J56" s="80" t="s">
        <v>65</v>
      </c>
      <c r="K56"/>
      <c r="L56" s="10"/>
      <c r="M56"/>
      <c r="N56" s="19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10"/>
      <c r="B57" s="21"/>
      <c r="C57" s="10"/>
      <c r="D57" s="10"/>
      <c r="E57"/>
      <c r="F57" s="10"/>
      <c r="G57"/>
      <c r="H57" s="10"/>
      <c r="I57" s="10"/>
      <c r="J57" s="10"/>
      <c r="K57"/>
      <c r="L57" s="10"/>
      <c r="M57"/>
      <c r="N57" s="19"/>
      <c r="O57" s="10"/>
      <c r="P57" s="19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10"/>
      <c r="B58" s="10"/>
      <c r="C58" s="10"/>
      <c r="D58" s="10"/>
      <c r="E58"/>
      <c r="F58" s="10"/>
      <c r="G58"/>
      <c r="H58" s="10"/>
      <c r="I58" s="10"/>
      <c r="J58" s="10"/>
      <c r="K58"/>
      <c r="L58" s="10"/>
      <c r="M58"/>
      <c r="N58" s="19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30" x14ac:dyDescent="0.25">
      <c r="A59" s="10"/>
      <c r="B59" s="10"/>
      <c r="C59" s="10"/>
      <c r="D59"/>
      <c r="E59"/>
      <c r="F59" s="10"/>
      <c r="G59"/>
      <c r="H59" s="10"/>
      <c r="I59" s="10"/>
      <c r="J59" s="181" t="s">
        <v>78</v>
      </c>
      <c r="K59"/>
      <c r="L59" s="10"/>
      <c r="M59"/>
      <c r="N59" s="19"/>
      <c r="O59" s="10"/>
      <c r="P59" s="19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10"/>
      <c r="B60" s="10"/>
      <c r="C60" s="10"/>
      <c r="D60" s="21"/>
      <c r="E60"/>
      <c r="F60" s="10"/>
      <c r="G60"/>
      <c r="H60" s="10"/>
      <c r="I60" s="10"/>
      <c r="J60" s="10"/>
      <c r="K60"/>
      <c r="L60" s="1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/>
      <c r="L61" s="10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/>
      <c r="L62" s="10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2"/>
      <c r="C63" s="2"/>
      <c r="D63" s="10"/>
      <c r="E63" s="10"/>
      <c r="F63" s="2"/>
      <c r="G63" s="2"/>
      <c r="H63" s="10"/>
      <c r="I63" s="10"/>
      <c r="J63" s="10"/>
      <c r="K63"/>
      <c r="L63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s="67" customFormat="1" ht="21" x14ac:dyDescent="0.35">
      <c r="B64" s="68" t="s">
        <v>394</v>
      </c>
      <c r="D64" s="68">
        <v>96</v>
      </c>
      <c r="E64" s="68" t="s">
        <v>6</v>
      </c>
      <c r="F64" s="70"/>
    </row>
    <row r="65" spans="1:26" ht="21" x14ac:dyDescent="0.35">
      <c r="A65" s="10"/>
      <c r="B65" s="49"/>
      <c r="C65" s="2"/>
      <c r="D65" s="10"/>
      <c r="E65" s="10"/>
      <c r="F65" s="10"/>
      <c r="G65" s="2"/>
      <c r="H65" s="10"/>
      <c r="I65" s="10"/>
      <c r="J65" s="49"/>
      <c r="K65"/>
      <c r="L65" s="124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21">
        <f>COUNTA(B68:B87)</f>
        <v>20</v>
      </c>
      <c r="C66" s="10"/>
      <c r="D66" s="21">
        <f>COUNTA(D68:D86)</f>
        <v>19</v>
      </c>
      <c r="E66" s="10"/>
      <c r="F66" s="21">
        <f>COUNTA(F68:F82)</f>
        <v>15</v>
      </c>
      <c r="G66" s="10"/>
      <c r="H66" s="21">
        <f>COUNTA(H68:H83)</f>
        <v>15</v>
      </c>
      <c r="I66" s="10"/>
      <c r="J66" s="21">
        <f>COUNTA(J68:J88)</f>
        <v>21</v>
      </c>
      <c r="K66"/>
      <c r="L66" s="10"/>
      <c r="M66"/>
      <c r="N66" s="2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10"/>
      <c r="B67" s="74" t="s">
        <v>395</v>
      </c>
      <c r="C67" s="10"/>
      <c r="D67" s="77" t="s">
        <v>396</v>
      </c>
      <c r="E67" s="10"/>
      <c r="F67" s="81" t="s">
        <v>397</v>
      </c>
      <c r="G67" s="10"/>
      <c r="H67" s="79" t="s">
        <v>398</v>
      </c>
      <c r="I67" s="10"/>
      <c r="J67" s="74" t="s">
        <v>399</v>
      </c>
      <c r="K67"/>
      <c r="L67" s="10"/>
      <c r="M6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10"/>
      <c r="B68" s="1" t="s">
        <v>231</v>
      </c>
      <c r="C68" s="10"/>
      <c r="D68" s="1" t="s">
        <v>19</v>
      </c>
      <c r="E68" s="10"/>
      <c r="F68" s="1" t="s">
        <v>237</v>
      </c>
      <c r="G68" s="10"/>
      <c r="H68" s="1" t="s">
        <v>35</v>
      </c>
      <c r="I68" s="10"/>
      <c r="J68" s="20" t="s">
        <v>16</v>
      </c>
      <c r="K68"/>
      <c r="L68" s="10"/>
      <c r="M68" s="27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30" x14ac:dyDescent="0.25">
      <c r="A69" s="10"/>
      <c r="B69" s="1" t="s">
        <v>234</v>
      </c>
      <c r="C69" s="10"/>
      <c r="D69" s="1" t="s">
        <v>140</v>
      </c>
      <c r="E69" s="10"/>
      <c r="F69" s="1" t="s">
        <v>125</v>
      </c>
      <c r="G69" s="10"/>
      <c r="H69" s="1" t="s">
        <v>400</v>
      </c>
      <c r="I69" s="10"/>
      <c r="J69" s="20" t="s">
        <v>26</v>
      </c>
      <c r="K69"/>
      <c r="L69" s="183" t="s">
        <v>401</v>
      </c>
      <c r="M69" s="27"/>
      <c r="N69" s="10"/>
      <c r="O69" s="12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1" t="s">
        <v>14</v>
      </c>
      <c r="C70" s="10"/>
      <c r="D70" s="1" t="s">
        <v>402</v>
      </c>
      <c r="E70" s="10"/>
      <c r="F70" s="1" t="s">
        <v>49</v>
      </c>
      <c r="G70" s="10"/>
      <c r="H70" s="1" t="s">
        <v>403</v>
      </c>
      <c r="I70" s="10"/>
      <c r="J70" s="20" t="s">
        <v>90</v>
      </c>
      <c r="K70"/>
      <c r="L70" s="10"/>
      <c r="M70" s="27"/>
      <c r="N70" s="10"/>
      <c r="O70" s="10"/>
      <c r="P70" s="10"/>
      <c r="Q70" s="18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" t="s">
        <v>304</v>
      </c>
      <c r="C71" s="10"/>
      <c r="D71" s="1" t="s">
        <v>29</v>
      </c>
      <c r="E71" s="10"/>
      <c r="F71" s="1" t="s">
        <v>361</v>
      </c>
      <c r="G71" s="10"/>
      <c r="H71" s="1" t="s">
        <v>404</v>
      </c>
      <c r="I71" s="10"/>
      <c r="J71" s="20" t="s">
        <v>36</v>
      </c>
      <c r="K71"/>
      <c r="L71" s="10"/>
      <c r="M71" s="27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" t="s">
        <v>405</v>
      </c>
      <c r="C72" s="10"/>
      <c r="D72" s="1" t="s">
        <v>34</v>
      </c>
      <c r="E72" s="10"/>
      <c r="F72" s="1" t="s">
        <v>253</v>
      </c>
      <c r="G72" s="10"/>
      <c r="H72" s="1" t="s">
        <v>192</v>
      </c>
      <c r="I72" s="10"/>
      <c r="J72" s="20" t="s">
        <v>41</v>
      </c>
      <c r="K72"/>
      <c r="L72" s="10"/>
      <c r="M72" s="27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" t="s">
        <v>227</v>
      </c>
      <c r="C73" s="10"/>
      <c r="D73" s="1" t="s">
        <v>174</v>
      </c>
      <c r="E73" s="10"/>
      <c r="F73" s="1" t="s">
        <v>406</v>
      </c>
      <c r="G73" s="10"/>
      <c r="H73" s="1" t="s">
        <v>93</v>
      </c>
      <c r="I73" s="10"/>
      <c r="J73" s="20" t="s">
        <v>46</v>
      </c>
      <c r="K73"/>
      <c r="L73" s="10"/>
      <c r="M73" s="27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" t="s">
        <v>88</v>
      </c>
      <c r="C74" s="10"/>
      <c r="D74" s="1" t="s">
        <v>18</v>
      </c>
      <c r="E74" s="10"/>
      <c r="F74" s="1" t="s">
        <v>43</v>
      </c>
      <c r="G74" s="10"/>
      <c r="H74" s="1" t="s">
        <v>407</v>
      </c>
      <c r="I74" s="10"/>
      <c r="J74" s="20" t="s">
        <v>37</v>
      </c>
      <c r="K74"/>
      <c r="L74" s="10"/>
      <c r="M74" s="27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1" t="s">
        <v>20</v>
      </c>
      <c r="C75" s="10"/>
      <c r="D75" s="1" t="s">
        <v>102</v>
      </c>
      <c r="E75" s="10"/>
      <c r="F75" s="1" t="s">
        <v>408</v>
      </c>
      <c r="G75" s="10"/>
      <c r="H75" s="1" t="s">
        <v>28</v>
      </c>
      <c r="I75" s="10"/>
      <c r="J75" s="20" t="s">
        <v>42</v>
      </c>
      <c r="K75" s="128"/>
      <c r="L75" s="10"/>
      <c r="M75" s="27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1" t="s">
        <v>30</v>
      </c>
      <c r="C76" s="10"/>
      <c r="D76" s="1" t="s">
        <v>110</v>
      </c>
      <c r="E76" s="10"/>
      <c r="F76" s="1" t="s">
        <v>274</v>
      </c>
      <c r="G76" s="10"/>
      <c r="H76" s="1" t="s">
        <v>101</v>
      </c>
      <c r="I76" s="10"/>
      <c r="J76" s="20" t="s">
        <v>315</v>
      </c>
      <c r="K76" s="128"/>
      <c r="L76" s="10"/>
      <c r="M76" s="27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" t="s">
        <v>409</v>
      </c>
      <c r="C77" s="10"/>
      <c r="D77" s="1" t="s">
        <v>99</v>
      </c>
      <c r="E77" s="10"/>
      <c r="F77" s="1" t="s">
        <v>286</v>
      </c>
      <c r="G77" s="10"/>
      <c r="H77" s="1" t="s">
        <v>263</v>
      </c>
      <c r="I77" s="10"/>
      <c r="J77" s="20" t="s">
        <v>244</v>
      </c>
      <c r="K77" s="128"/>
      <c r="L77" s="10"/>
      <c r="M77" s="27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" t="s">
        <v>269</v>
      </c>
      <c r="C78" s="10"/>
      <c r="D78" s="1" t="s">
        <v>410</v>
      </c>
      <c r="E78" s="10"/>
      <c r="F78" s="1" t="s">
        <v>92</v>
      </c>
      <c r="G78" s="10"/>
      <c r="H78" s="1" t="s">
        <v>268</v>
      </c>
      <c r="I78" s="10"/>
      <c r="J78" s="20" t="s">
        <v>411</v>
      </c>
      <c r="K78" s="128"/>
      <c r="L78" s="10"/>
      <c r="M78" s="27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" t="s">
        <v>98</v>
      </c>
      <c r="C79" s="10"/>
      <c r="D79" s="1" t="s">
        <v>281</v>
      </c>
      <c r="E79" s="10"/>
      <c r="F79" s="1" t="s">
        <v>94</v>
      </c>
      <c r="G79" s="10"/>
      <c r="H79" s="1" t="s">
        <v>273</v>
      </c>
      <c r="I79" s="10"/>
      <c r="J79" s="20" t="s">
        <v>412</v>
      </c>
      <c r="K79" s="128"/>
      <c r="L79" s="10"/>
      <c r="M79" s="27"/>
      <c r="N79" s="10"/>
      <c r="O79" s="10"/>
      <c r="P79" s="10"/>
      <c r="Q79" s="18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" t="s">
        <v>413</v>
      </c>
      <c r="C80" s="10"/>
      <c r="D80" s="1" t="s">
        <v>259</v>
      </c>
      <c r="E80" s="10"/>
      <c r="F80" s="1" t="s">
        <v>280</v>
      </c>
      <c r="G80" s="10"/>
      <c r="H80" s="1" t="s">
        <v>261</v>
      </c>
      <c r="I80" s="10"/>
      <c r="J80" s="20" t="s">
        <v>414</v>
      </c>
      <c r="K80" s="128"/>
      <c r="L80" s="10"/>
      <c r="M80" s="27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" t="s">
        <v>415</v>
      </c>
      <c r="C81" s="10"/>
      <c r="D81" s="1" t="s">
        <v>106</v>
      </c>
      <c r="E81" s="10"/>
      <c r="F81" s="1" t="s">
        <v>103</v>
      </c>
      <c r="G81" s="10"/>
      <c r="H81" s="1" t="s">
        <v>134</v>
      </c>
      <c r="I81" s="10"/>
      <c r="J81" s="20" t="s">
        <v>89</v>
      </c>
      <c r="K81" s="128"/>
      <c r="L81" s="10"/>
      <c r="M81" s="27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" t="s">
        <v>416</v>
      </c>
      <c r="C82" s="10"/>
      <c r="D82" s="1" t="s">
        <v>62</v>
      </c>
      <c r="E82" s="10"/>
      <c r="F82" s="1" t="s">
        <v>417</v>
      </c>
      <c r="G82" s="10"/>
      <c r="H82" s="1" t="s">
        <v>418</v>
      </c>
      <c r="I82" s="10"/>
      <c r="J82" s="20" t="s">
        <v>238</v>
      </c>
      <c r="K82" s="128"/>
      <c r="L82" s="10"/>
      <c r="M82" s="27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1" t="s">
        <v>112</v>
      </c>
      <c r="C83" s="10"/>
      <c r="D83" s="1" t="s">
        <v>419</v>
      </c>
      <c r="E83" s="10"/>
      <c r="F83" s="22"/>
      <c r="G83" s="10"/>
      <c r="H83" s="10"/>
      <c r="I83" s="10"/>
      <c r="J83" s="20" t="s">
        <v>177</v>
      </c>
      <c r="K83" s="128"/>
      <c r="L83" s="10"/>
      <c r="M83" s="27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10"/>
      <c r="B84" s="1" t="s">
        <v>163</v>
      </c>
      <c r="C84" s="10"/>
      <c r="D84" s="1" t="s">
        <v>75</v>
      </c>
      <c r="E84" s="10"/>
      <c r="F84" s="22"/>
      <c r="G84" s="10"/>
      <c r="H84" s="22"/>
      <c r="I84" s="10"/>
      <c r="J84" s="20" t="s">
        <v>56</v>
      </c>
      <c r="K84" s="128"/>
      <c r="L84" s="10"/>
      <c r="M84" s="27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10"/>
      <c r="B85" s="1" t="s">
        <v>278</v>
      </c>
      <c r="C85" s="10"/>
      <c r="D85" s="1" t="s">
        <v>132</v>
      </c>
      <c r="E85" s="10"/>
      <c r="F85" s="22"/>
      <c r="G85" s="10"/>
      <c r="H85" s="22"/>
      <c r="I85" s="10"/>
      <c r="J85" s="20" t="s">
        <v>27</v>
      </c>
      <c r="K85" s="128"/>
      <c r="L85" s="10"/>
      <c r="M85" s="27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10"/>
      <c r="B86" s="1" t="s">
        <v>130</v>
      </c>
      <c r="C86" s="10"/>
      <c r="D86" s="1" t="s">
        <v>193</v>
      </c>
      <c r="E86" s="10"/>
      <c r="F86" s="22"/>
      <c r="G86" s="10"/>
      <c r="H86" s="22"/>
      <c r="I86" s="10"/>
      <c r="J86" s="20" t="s">
        <v>420</v>
      </c>
      <c r="K86" s="128"/>
      <c r="L86" s="10"/>
      <c r="M86" s="27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10"/>
      <c r="B87" s="1" t="s">
        <v>71</v>
      </c>
      <c r="C87" s="10"/>
      <c r="D87" s="22"/>
      <c r="E87" s="10"/>
      <c r="F87" s="22"/>
      <c r="G87" s="10"/>
      <c r="H87" s="22"/>
      <c r="I87" s="10"/>
      <c r="J87" s="20" t="s">
        <v>100</v>
      </c>
      <c r="K87" s="128"/>
      <c r="L87" s="10"/>
      <c r="M87" s="27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10"/>
      <c r="B88" s="87" t="str">
        <f>B66&amp;" lag - aktivitetsserie"</f>
        <v>20 lag - aktivitetsserie</v>
      </c>
      <c r="C88" s="10"/>
      <c r="D88" s="87" t="str">
        <f>D66&amp;" lag - aktivitetsserie"</f>
        <v>19 lag - aktivitetsserie</v>
      </c>
      <c r="E88" s="10"/>
      <c r="F88" s="140" t="str">
        <f>F66&amp;" lag - aktivitetsserie"</f>
        <v>15 lag - aktivitetsserie</v>
      </c>
      <c r="G88" s="10"/>
      <c r="H88" s="140" t="str">
        <f>H66&amp;" lag - aktivitetsserie"</f>
        <v>15 lag - aktivitetsserie</v>
      </c>
      <c r="I88" s="10"/>
      <c r="J88" s="20" t="s">
        <v>229</v>
      </c>
      <c r="K88" s="128"/>
      <c r="L88" s="10"/>
      <c r="M88" s="27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10"/>
      <c r="B89" s="78" t="s">
        <v>65</v>
      </c>
      <c r="C89" s="10"/>
      <c r="D89" s="78" t="s">
        <v>65</v>
      </c>
      <c r="E89" s="10"/>
      <c r="F89" s="82" t="s">
        <v>65</v>
      </c>
      <c r="G89" s="10"/>
      <c r="H89" s="82" t="s">
        <v>65</v>
      </c>
      <c r="I89" s="10"/>
      <c r="J89" s="87" t="str">
        <f>J66&amp;" lag - aktivitetsserie"</f>
        <v>21 lag - aktivitetsserie</v>
      </c>
      <c r="K89" s="128"/>
      <c r="L89" s="10"/>
      <c r="M89" s="27"/>
      <c r="N89" s="27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74" t="s">
        <v>65</v>
      </c>
      <c r="K90" s="128"/>
      <c r="L90" s="10"/>
      <c r="M90" s="27"/>
      <c r="N90" s="27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28"/>
      <c r="L91" s="10"/>
      <c r="M91" s="27"/>
      <c r="N91" s="27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28"/>
      <c r="L92" s="10"/>
      <c r="M92" s="27"/>
      <c r="N92" s="27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28"/>
      <c r="L93" s="10"/>
      <c r="M93" s="27"/>
      <c r="N93" s="27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28"/>
      <c r="L94" s="10"/>
      <c r="M94" s="27"/>
      <c r="N94" s="27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28"/>
      <c r="L95" s="10"/>
      <c r="M95" s="27"/>
      <c r="N95" s="27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7"/>
      <c r="N96" s="27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s="69" customFormat="1" ht="21" x14ac:dyDescent="0.35">
      <c r="B97" s="68" t="s">
        <v>421</v>
      </c>
      <c r="C97" s="68"/>
      <c r="D97" s="68">
        <f>B99+D99+F99+H99+L99</f>
        <v>81</v>
      </c>
      <c r="E97" s="68" t="s">
        <v>6</v>
      </c>
      <c r="F97" s="68"/>
      <c r="M97" s="139"/>
      <c r="N97" s="139"/>
    </row>
    <row r="98" spans="1:26" ht="18.75" x14ac:dyDescent="0.3">
      <c r="A98" s="10"/>
      <c r="B98" s="49"/>
      <c r="C98" s="10"/>
      <c r="D98" s="10"/>
      <c r="E98" s="10"/>
      <c r="F98" s="10"/>
      <c r="G98" s="10"/>
      <c r="H98" s="10"/>
      <c r="I98" s="10"/>
      <c r="J98" s="49"/>
      <c r="K98" s="10"/>
      <c r="L98" s="49"/>
      <c r="M98" s="27"/>
      <c r="N98" s="27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10"/>
      <c r="B99" s="21">
        <f>COUNTA(B101:B120)</f>
        <v>20</v>
      </c>
      <c r="C99" s="10"/>
      <c r="D99" s="21">
        <f>COUNTA(D101:D119)</f>
        <v>17</v>
      </c>
      <c r="E99" s="10"/>
      <c r="F99" s="21">
        <f>COUNTA(F101:F115)</f>
        <v>15</v>
      </c>
      <c r="G99" s="10"/>
      <c r="H99" s="21">
        <f>COUNTA(H101:H115)</f>
        <v>15</v>
      </c>
      <c r="I99" s="10"/>
      <c r="J99" s="21">
        <f>COUNTA(J101:J109)</f>
        <v>9</v>
      </c>
      <c r="K99" s="10"/>
      <c r="L99" s="21">
        <f>COUNTA(L101:L114)</f>
        <v>14</v>
      </c>
      <c r="M99" s="27"/>
      <c r="N99" s="47"/>
      <c r="O99" s="10"/>
      <c r="P99" s="10"/>
      <c r="Q99" s="10"/>
      <c r="R99" s="5"/>
      <c r="S99" s="10"/>
      <c r="T99" s="10"/>
      <c r="U99" s="10"/>
      <c r="V99" s="10"/>
      <c r="W99" s="10"/>
      <c r="X99" s="10"/>
      <c r="Y99" s="10"/>
      <c r="Z99" s="10"/>
    </row>
    <row r="100" spans="1:26" x14ac:dyDescent="0.25">
      <c r="A100" s="10"/>
      <c r="B100" s="77" t="s">
        <v>422</v>
      </c>
      <c r="C100" s="10"/>
      <c r="D100" s="77" t="s">
        <v>423</v>
      </c>
      <c r="E100" s="10"/>
      <c r="F100" s="81" t="s">
        <v>424</v>
      </c>
      <c r="G100" s="10"/>
      <c r="H100" s="81" t="s">
        <v>425</v>
      </c>
      <c r="I100" s="10"/>
      <c r="J100" s="135" t="s">
        <v>426</v>
      </c>
      <c r="K100" s="10"/>
      <c r="L100" s="77" t="s">
        <v>427</v>
      </c>
      <c r="M100" s="27"/>
      <c r="N100" s="10"/>
      <c r="O100" s="10"/>
      <c r="P100" s="10"/>
      <c r="Q100" s="10"/>
      <c r="R100" s="98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5">
      <c r="A101" s="10"/>
      <c r="B101" s="1" t="s">
        <v>24</v>
      </c>
      <c r="C101"/>
      <c r="D101" s="1" t="s">
        <v>234</v>
      </c>
      <c r="E101" s="10"/>
      <c r="F101" s="1" t="s">
        <v>19</v>
      </c>
      <c r="G101" s="10"/>
      <c r="H101" s="1" t="s">
        <v>85</v>
      </c>
      <c r="I101" s="10"/>
      <c r="J101" s="1" t="s">
        <v>428</v>
      </c>
      <c r="K101" s="10"/>
      <c r="L101" s="20" t="s">
        <v>229</v>
      </c>
      <c r="M101" s="27"/>
      <c r="N101" s="10"/>
      <c r="O101" s="10"/>
      <c r="P101" s="10"/>
      <c r="Q101" s="10"/>
      <c r="R101" s="19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10"/>
      <c r="B102" s="1" t="s">
        <v>429</v>
      </c>
      <c r="C102"/>
      <c r="D102" s="1" t="s">
        <v>140</v>
      </c>
      <c r="E102" s="10"/>
      <c r="F102" s="1" t="s">
        <v>227</v>
      </c>
      <c r="G102" s="10"/>
      <c r="H102" s="1" t="s">
        <v>430</v>
      </c>
      <c r="I102" s="10"/>
      <c r="J102" s="1" t="s">
        <v>431</v>
      </c>
      <c r="K102" s="10"/>
      <c r="L102" s="20" t="s">
        <v>26</v>
      </c>
      <c r="M102" s="27"/>
      <c r="N102" s="10"/>
      <c r="O102" s="10"/>
      <c r="P102" s="10"/>
      <c r="Q102" s="18"/>
      <c r="R102" s="19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10"/>
      <c r="B103" s="1" t="s">
        <v>34</v>
      </c>
      <c r="C103"/>
      <c r="D103" s="1" t="s">
        <v>402</v>
      </c>
      <c r="E103" s="10"/>
      <c r="F103" s="1" t="s">
        <v>192</v>
      </c>
      <c r="G103" s="10"/>
      <c r="H103" s="1" t="s">
        <v>20</v>
      </c>
      <c r="I103" s="10"/>
      <c r="J103" s="1" t="s">
        <v>432</v>
      </c>
      <c r="K103" s="10"/>
      <c r="L103" s="20" t="s">
        <v>433</v>
      </c>
      <c r="M103" s="27"/>
      <c r="N103" s="10"/>
      <c r="O103" s="128"/>
      <c r="P103" s="10"/>
      <c r="Q103" s="18"/>
      <c r="R103" s="19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10"/>
      <c r="B104" s="1" t="s">
        <v>174</v>
      </c>
      <c r="C104"/>
      <c r="D104" s="1" t="s">
        <v>236</v>
      </c>
      <c r="E104" s="10"/>
      <c r="F104" s="1" t="s">
        <v>33</v>
      </c>
      <c r="G104" s="10"/>
      <c r="H104" s="1" t="s">
        <v>25</v>
      </c>
      <c r="I104" s="10"/>
      <c r="J104" s="1" t="s">
        <v>434</v>
      </c>
      <c r="K104" s="10"/>
      <c r="L104" s="20" t="s">
        <v>41</v>
      </c>
      <c r="M104" s="27"/>
      <c r="N104" s="10"/>
      <c r="O104" s="128"/>
      <c r="P104" s="10"/>
      <c r="Q104" s="18"/>
      <c r="R104" s="19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10"/>
      <c r="B105" s="1" t="s">
        <v>88</v>
      </c>
      <c r="C105"/>
      <c r="D105" s="1" t="s">
        <v>405</v>
      </c>
      <c r="E105" s="10"/>
      <c r="F105" s="1" t="s">
        <v>288</v>
      </c>
      <c r="G105" s="10"/>
      <c r="H105" s="1" t="s">
        <v>35</v>
      </c>
      <c r="I105" s="10"/>
      <c r="J105" s="1" t="s">
        <v>435</v>
      </c>
      <c r="K105" s="10"/>
      <c r="L105" s="20" t="s">
        <v>46</v>
      </c>
      <c r="M105" s="27"/>
      <c r="N105" s="10"/>
      <c r="O105" s="128"/>
      <c r="P105" s="10"/>
      <c r="Q105" s="10"/>
      <c r="R105" s="19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10"/>
      <c r="B106" s="1" t="s">
        <v>93</v>
      </c>
      <c r="C106"/>
      <c r="D106" s="1" t="s">
        <v>30</v>
      </c>
      <c r="E106" s="10"/>
      <c r="F106" s="1" t="s">
        <v>38</v>
      </c>
      <c r="G106" s="10"/>
      <c r="H106" s="1" t="s">
        <v>264</v>
      </c>
      <c r="I106" s="10"/>
      <c r="J106" s="1" t="s">
        <v>436</v>
      </c>
      <c r="K106" s="10"/>
      <c r="L106" s="20" t="s">
        <v>37</v>
      </c>
      <c r="M106" s="27"/>
      <c r="N106" s="10"/>
      <c r="O106" s="128"/>
      <c r="P106" s="10"/>
      <c r="Q106" s="10"/>
      <c r="R106" s="19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10"/>
      <c r="B107" s="1" t="s">
        <v>96</v>
      </c>
      <c r="C107"/>
      <c r="D107" s="1" t="s">
        <v>18</v>
      </c>
      <c r="E107" s="10"/>
      <c r="F107" s="1" t="s">
        <v>253</v>
      </c>
      <c r="G107" s="10"/>
      <c r="H107" s="1" t="s">
        <v>179</v>
      </c>
      <c r="I107" s="10"/>
      <c r="J107" s="1" t="s">
        <v>437</v>
      </c>
      <c r="K107" s="10"/>
      <c r="L107" s="20" t="s">
        <v>341</v>
      </c>
      <c r="M107" s="27"/>
      <c r="N107" s="10"/>
      <c r="O107" s="128"/>
      <c r="P107" s="10"/>
      <c r="Q107" s="10"/>
      <c r="R107" s="19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10"/>
      <c r="B108" s="1" t="s">
        <v>110</v>
      </c>
      <c r="C108" s="14"/>
      <c r="D108" s="1" t="s">
        <v>102</v>
      </c>
      <c r="E108" s="10"/>
      <c r="F108" s="1" t="s">
        <v>438</v>
      </c>
      <c r="G108" s="10"/>
      <c r="H108" s="1" t="s">
        <v>101</v>
      </c>
      <c r="I108" s="10"/>
      <c r="J108" s="1" t="s">
        <v>439</v>
      </c>
      <c r="K108" s="10"/>
      <c r="L108" s="20" t="s">
        <v>89</v>
      </c>
      <c r="M108" s="10"/>
      <c r="N108" s="10"/>
      <c r="O108" s="128"/>
      <c r="P108" s="10"/>
      <c r="Q108" s="10"/>
      <c r="R108" s="19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10"/>
      <c r="B109" s="1" t="s">
        <v>28</v>
      </c>
      <c r="C109"/>
      <c r="D109" s="1" t="s">
        <v>43</v>
      </c>
      <c r="E109" s="10"/>
      <c r="F109" s="1" t="s">
        <v>260</v>
      </c>
      <c r="G109" s="10"/>
      <c r="H109" s="1" t="s">
        <v>268</v>
      </c>
      <c r="I109" s="10"/>
      <c r="J109" s="1" t="s">
        <v>440</v>
      </c>
      <c r="K109" s="10"/>
      <c r="L109" s="20" t="s">
        <v>16</v>
      </c>
      <c r="M109" s="10"/>
      <c r="N109" s="10"/>
      <c r="O109" s="128"/>
      <c r="P109" s="10"/>
      <c r="Q109" s="10"/>
      <c r="R109" s="98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10"/>
      <c r="B110" s="1" t="s">
        <v>347</v>
      </c>
      <c r="C110"/>
      <c r="D110" s="1" t="s">
        <v>53</v>
      </c>
      <c r="E110" s="10"/>
      <c r="F110" s="1" t="s">
        <v>441</v>
      </c>
      <c r="G110" s="10"/>
      <c r="H110" s="34" t="s">
        <v>442</v>
      </c>
      <c r="I110" s="10"/>
      <c r="J110" s="182" t="str">
        <f>J99&amp;" lag  - aktivitetsserie"</f>
        <v>9 lag  - aktivitetsserie</v>
      </c>
      <c r="K110" s="10"/>
      <c r="L110" s="20" t="s">
        <v>90</v>
      </c>
      <c r="M110" s="10"/>
      <c r="N110" s="10"/>
      <c r="O110" s="128"/>
      <c r="P110" s="10"/>
      <c r="Q110" s="10"/>
      <c r="R110" s="98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10"/>
      <c r="B111" s="1" t="s">
        <v>365</v>
      </c>
      <c r="C111"/>
      <c r="D111" s="1" t="s">
        <v>181</v>
      </c>
      <c r="E111" s="10"/>
      <c r="F111" s="1" t="s">
        <v>261</v>
      </c>
      <c r="G111" s="10"/>
      <c r="H111" s="1" t="s">
        <v>276</v>
      </c>
      <c r="I111" s="10"/>
      <c r="J111" s="109" t="s">
        <v>65</v>
      </c>
      <c r="K111" s="10"/>
      <c r="L111" s="20" t="s">
        <v>36</v>
      </c>
      <c r="M111" s="10"/>
      <c r="N111" s="10"/>
      <c r="O111" s="128"/>
      <c r="P111" s="10"/>
      <c r="Q111" s="10"/>
      <c r="R111" s="19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10"/>
      <c r="B112" s="1" t="s">
        <v>443</v>
      </c>
      <c r="C112"/>
      <c r="D112" s="1" t="s">
        <v>444</v>
      </c>
      <c r="E112" s="10"/>
      <c r="F112" s="1" t="s">
        <v>408</v>
      </c>
      <c r="G112" s="10"/>
      <c r="H112" s="1" t="s">
        <v>186</v>
      </c>
      <c r="I112" s="10"/>
      <c r="J112" s="10"/>
      <c r="K112" s="10"/>
      <c r="L112" s="20" t="s">
        <v>445</v>
      </c>
      <c r="M112" s="10"/>
      <c r="N112" s="10"/>
      <c r="O112" s="128"/>
      <c r="P112" s="10"/>
      <c r="Q112" s="10"/>
      <c r="R112" s="19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10"/>
      <c r="B113" s="1" t="s">
        <v>446</v>
      </c>
      <c r="C113"/>
      <c r="D113" s="1" t="s">
        <v>112</v>
      </c>
      <c r="E113" s="10"/>
      <c r="F113" s="1" t="s">
        <v>286</v>
      </c>
      <c r="G113" s="10"/>
      <c r="H113" s="1" t="s">
        <v>188</v>
      </c>
      <c r="I113" s="10"/>
      <c r="J113" s="10"/>
      <c r="K113" s="10"/>
      <c r="L113" s="20" t="s">
        <v>27</v>
      </c>
      <c r="M113" s="10"/>
      <c r="N113" s="10"/>
      <c r="O113" s="128"/>
      <c r="P113" s="10"/>
      <c r="Q113" s="10"/>
      <c r="R113" s="19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10"/>
      <c r="B114" s="1" t="s">
        <v>447</v>
      </c>
      <c r="C114"/>
      <c r="D114" s="1" t="s">
        <v>163</v>
      </c>
      <c r="E114" s="10"/>
      <c r="F114" s="1" t="s">
        <v>76</v>
      </c>
      <c r="G114" s="10"/>
      <c r="H114" s="1" t="s">
        <v>278</v>
      </c>
      <c r="I114" s="10"/>
      <c r="J114" s="10"/>
      <c r="K114" s="10"/>
      <c r="L114" s="20" t="s">
        <v>27</v>
      </c>
      <c r="M114" s="10"/>
      <c r="N114" s="10"/>
      <c r="O114" s="128"/>
      <c r="P114" s="10"/>
      <c r="Q114" s="10"/>
      <c r="R114" s="19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10"/>
      <c r="B115" s="1" t="s">
        <v>273</v>
      </c>
      <c r="C115"/>
      <c r="D115" s="1" t="s">
        <v>106</v>
      </c>
      <c r="E115" s="10"/>
      <c r="F115" s="1" t="s">
        <v>283</v>
      </c>
      <c r="G115" s="10"/>
      <c r="H115" s="1" t="s">
        <v>259</v>
      </c>
      <c r="I115" s="10"/>
      <c r="J115" s="10"/>
      <c r="K115" s="10"/>
      <c r="L115" s="87" t="str">
        <f>L99&amp;" lag  - aktivitetsserie"</f>
        <v>14 lag  - aktivitetsserie</v>
      </c>
      <c r="M115" s="10"/>
      <c r="N115" s="10"/>
      <c r="O115" s="128"/>
      <c r="P115" s="10"/>
      <c r="Q115"/>
      <c r="R115" s="19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10"/>
      <c r="B116" s="1" t="s">
        <v>45</v>
      </c>
      <c r="C116"/>
      <c r="D116" s="1" t="s">
        <v>131</v>
      </c>
      <c r="E116" s="10"/>
      <c r="F116" s="140" t="str">
        <f>F99&amp;" lag  - aktivitetsserie"</f>
        <v>15 lag  - aktivitetsserie</v>
      </c>
      <c r="G116" s="10"/>
      <c r="H116" s="140" t="str">
        <f>H99&amp;" lag  - aktivitetsserie"</f>
        <v>15 lag  - aktivitetsserie</v>
      </c>
      <c r="I116" s="10"/>
      <c r="J116" s="10"/>
      <c r="K116" s="10"/>
      <c r="L116" s="78" t="s">
        <v>448</v>
      </c>
      <c r="M116" s="10"/>
      <c r="N116" s="10"/>
      <c r="O116" s="128"/>
      <c r="P116" s="10"/>
      <c r="Q116" s="10"/>
      <c r="R116" s="19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10"/>
      <c r="B117" s="1" t="s">
        <v>132</v>
      </c>
      <c r="C117"/>
      <c r="D117" s="1" t="s">
        <v>75</v>
      </c>
      <c r="E117" s="10"/>
      <c r="F117" s="170" t="s">
        <v>65</v>
      </c>
      <c r="G117" s="10"/>
      <c r="H117" s="170" t="s">
        <v>65</v>
      </c>
      <c r="I117" s="10"/>
      <c r="J117" s="10"/>
      <c r="K117" s="10"/>
      <c r="L117" s="10"/>
      <c r="M117" s="2"/>
      <c r="N117" s="10"/>
      <c r="O117" s="10"/>
      <c r="P117" s="10"/>
      <c r="Q117" s="10"/>
      <c r="R117" s="19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25">
      <c r="A118" s="10"/>
      <c r="B118" s="1" t="s">
        <v>130</v>
      </c>
      <c r="C118" s="13"/>
      <c r="D118" s="22"/>
      <c r="E118" s="13"/>
      <c r="F118" s="10"/>
      <c r="G118" s="10"/>
      <c r="H118" s="10"/>
      <c r="I118" s="13"/>
      <c r="J118" s="10"/>
      <c r="K118" s="10"/>
      <c r="L118" s="10"/>
      <c r="M118" s="13"/>
      <c r="N118" s="10"/>
      <c r="O118" s="10"/>
      <c r="P118" s="19"/>
      <c r="Q118" s="10"/>
      <c r="R118" s="19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25">
      <c r="A119" s="10"/>
      <c r="B119" s="1" t="s">
        <v>71</v>
      </c>
      <c r="C119" s="13"/>
      <c r="D119" s="22"/>
      <c r="E119" s="13"/>
      <c r="F119" s="10"/>
      <c r="G119" s="10"/>
      <c r="H119" s="10"/>
      <c r="I119" s="13"/>
      <c r="J119" s="10"/>
      <c r="K119" s="10"/>
      <c r="L119" s="10"/>
      <c r="M119" s="13"/>
      <c r="N119" s="10"/>
      <c r="O119" s="10"/>
      <c r="P119" s="19"/>
      <c r="Q119" s="18"/>
      <c r="R119" s="19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10"/>
      <c r="B120" s="1" t="s">
        <v>281</v>
      </c>
      <c r="C120" s="13"/>
      <c r="D120" s="22"/>
      <c r="E120" s="13"/>
      <c r="F120" s="10"/>
      <c r="G120" s="10"/>
      <c r="H120" s="10"/>
      <c r="I120" s="13"/>
      <c r="J120" s="10"/>
      <c r="K120" s="10"/>
      <c r="L120" s="10"/>
      <c r="M120" s="13"/>
      <c r="N120" s="10"/>
      <c r="O120" s="10"/>
      <c r="P120" s="19"/>
      <c r="Q120" s="10"/>
      <c r="R120" s="19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10"/>
      <c r="B121" s="87" t="str">
        <f>B99&amp;" lag  - aktivitetsserie"</f>
        <v>20 lag  - aktivitetsserie</v>
      </c>
      <c r="C121" s="13"/>
      <c r="D121" s="87" t="str">
        <f>D99&amp;" lag  - aktivitetsserie"</f>
        <v>17 lag  - aktivitetsserie</v>
      </c>
      <c r="E121" s="13"/>
      <c r="F121" s="56"/>
      <c r="G121" s="10"/>
      <c r="H121" s="10"/>
      <c r="I121" s="13"/>
      <c r="J121" s="10"/>
      <c r="K121" s="10"/>
      <c r="L121" s="2"/>
      <c r="M121" s="13"/>
      <c r="N121" s="10"/>
      <c r="O121" s="10"/>
      <c r="P121" s="19"/>
      <c r="Q121" s="10"/>
      <c r="R121" s="19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10"/>
      <c r="B122" s="78" t="s">
        <v>448</v>
      </c>
      <c r="C122" s="13"/>
      <c r="D122" s="78" t="s">
        <v>448</v>
      </c>
      <c r="E122" s="13"/>
      <c r="F122" s="56"/>
      <c r="G122" s="10"/>
      <c r="H122" s="10"/>
      <c r="I122" s="13"/>
      <c r="J122" s="10"/>
      <c r="K122" s="10"/>
      <c r="L122" s="176"/>
      <c r="M122" s="13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10"/>
      <c r="B123" s="10"/>
      <c r="C123" s="13"/>
      <c r="D123" s="10"/>
      <c r="E123" s="13"/>
      <c r="F123" s="10"/>
      <c r="G123" s="13"/>
      <c r="H123" s="10"/>
      <c r="I123" s="13"/>
      <c r="J123" s="10"/>
      <c r="K123" s="10"/>
      <c r="L123" s="10"/>
      <c r="M123" s="13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10"/>
      <c r="B124" s="15"/>
      <c r="C124" s="15"/>
      <c r="D124" s="10"/>
      <c r="E124" s="10"/>
      <c r="F124" s="15"/>
      <c r="G124" s="15"/>
      <c r="H124" s="10"/>
      <c r="I124" s="10"/>
      <c r="J124" s="13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s="70" customFormat="1" ht="21" x14ac:dyDescent="0.35">
      <c r="B125" s="68" t="s">
        <v>449</v>
      </c>
      <c r="D125" s="68">
        <f>B127+D127+J127+B146+D146+F146</f>
        <v>73</v>
      </c>
      <c r="E125" s="68" t="s">
        <v>6</v>
      </c>
    </row>
    <row r="126" spans="1:26" ht="18.75" x14ac:dyDescent="0.3">
      <c r="A126" s="10"/>
      <c r="B126" s="2"/>
      <c r="C126" s="2"/>
      <c r="D126" s="10"/>
      <c r="E126" s="10"/>
      <c r="F126" s="2"/>
      <c r="G126" s="2"/>
      <c r="H126" s="49"/>
      <c r="I126" s="43"/>
      <c r="J126" s="10"/>
      <c r="K126" s="10"/>
      <c r="L126" s="10"/>
      <c r="M126" s="43"/>
      <c r="N126" s="10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10"/>
      <c r="B127" s="142">
        <f>COUNTA(B129:B141)</f>
        <v>12</v>
      </c>
      <c r="C127" s="114"/>
      <c r="D127" s="142">
        <f>COUNTA(D129:D141)</f>
        <v>12</v>
      </c>
      <c r="E127" s="114"/>
      <c r="F127" s="10"/>
      <c r="G127" s="100"/>
      <c r="H127" s="10"/>
      <c r="I127" s="10"/>
      <c r="J127" s="21">
        <f>COUNTA(J129:J147)</f>
        <v>19</v>
      </c>
      <c r="K127" s="10"/>
      <c r="L127" s="10"/>
      <c r="M127" s="10"/>
      <c r="N127" s="10"/>
      <c r="O127"/>
      <c r="P127" s="10"/>
      <c r="Q127" s="18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10"/>
      <c r="B128" s="120" t="s">
        <v>450</v>
      </c>
      <c r="C128" s="100"/>
      <c r="D128" s="120" t="s">
        <v>451</v>
      </c>
      <c r="E128" s="100"/>
      <c r="F128" s="10"/>
      <c r="G128" s="100"/>
      <c r="H128" s="10"/>
      <c r="I128" s="10"/>
      <c r="J128" s="83" t="s">
        <v>452</v>
      </c>
      <c r="K128" s="10"/>
      <c r="L128"/>
      <c r="M128" s="10"/>
      <c r="N128" s="10"/>
      <c r="O128"/>
      <c r="P128" s="10"/>
      <c r="Q128" s="18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5">
      <c r="A129" s="10"/>
      <c r="B129" s="97" t="s">
        <v>304</v>
      </c>
      <c r="C129" s="100"/>
      <c r="D129" s="121" t="s">
        <v>30</v>
      </c>
      <c r="E129" s="100"/>
      <c r="F129" s="10"/>
      <c r="G129" s="100"/>
      <c r="H129" s="10"/>
      <c r="I129" s="10"/>
      <c r="J129" s="94" t="s">
        <v>190</v>
      </c>
      <c r="K129" s="10"/>
      <c r="L129"/>
      <c r="M129" s="10"/>
      <c r="N129" s="10"/>
      <c r="O129"/>
      <c r="P129" s="10"/>
      <c r="Q129" s="18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5">
      <c r="A130" s="10"/>
      <c r="B130" s="97" t="s">
        <v>29</v>
      </c>
      <c r="C130" s="100"/>
      <c r="D130" s="121" t="s">
        <v>453</v>
      </c>
      <c r="E130" s="100"/>
      <c r="F130" s="10"/>
      <c r="G130" s="100"/>
      <c r="H130" s="10"/>
      <c r="I130" s="10"/>
      <c r="J130" s="94" t="s">
        <v>40</v>
      </c>
      <c r="K130" s="10"/>
      <c r="L130"/>
      <c r="M130" s="10"/>
      <c r="N130" s="10"/>
      <c r="O130"/>
      <c r="P130" s="10"/>
      <c r="Q130" s="18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5">
      <c r="A131" s="10"/>
      <c r="B131" s="97" t="s">
        <v>35</v>
      </c>
      <c r="C131" s="100"/>
      <c r="D131" s="121" t="s">
        <v>110</v>
      </c>
      <c r="E131" s="100"/>
      <c r="F131" s="10"/>
      <c r="G131" s="100"/>
      <c r="H131" s="10"/>
      <c r="I131" s="10"/>
      <c r="J131" s="94" t="s">
        <v>89</v>
      </c>
      <c r="K131" s="10"/>
      <c r="L131" s="10"/>
      <c r="M131" s="10"/>
      <c r="N131" s="10"/>
      <c r="O131"/>
      <c r="P131" s="10"/>
      <c r="Q131" s="18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5">
      <c r="A132" s="10"/>
      <c r="B132" s="97" t="s">
        <v>18</v>
      </c>
      <c r="C132" s="100"/>
      <c r="D132" s="121" t="s">
        <v>443</v>
      </c>
      <c r="E132" s="100"/>
      <c r="F132" s="10"/>
      <c r="G132" s="100"/>
      <c r="H132" s="10"/>
      <c r="I132" s="10"/>
      <c r="J132" s="94" t="s">
        <v>454</v>
      </c>
      <c r="K132" s="10"/>
      <c r="L132" s="10"/>
      <c r="M132" s="10"/>
      <c r="N132" s="10"/>
      <c r="O132"/>
      <c r="P132" s="10"/>
      <c r="Q132" s="18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5">
      <c r="A133" s="10"/>
      <c r="B133" s="97" t="s">
        <v>96</v>
      </c>
      <c r="C133" s="100"/>
      <c r="D133" s="121" t="s">
        <v>455</v>
      </c>
      <c r="E133" s="100"/>
      <c r="F133" s="10"/>
      <c r="G133" s="100"/>
      <c r="H133" s="10"/>
      <c r="I133" s="10"/>
      <c r="J133" s="94" t="s">
        <v>90</v>
      </c>
      <c r="K133" s="10"/>
      <c r="L133" s="10"/>
      <c r="M133" s="10"/>
      <c r="N133" s="10"/>
      <c r="O133"/>
      <c r="P133" s="10"/>
      <c r="Q133" s="28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5">
      <c r="A134" s="10"/>
      <c r="B134" s="97" t="s">
        <v>98</v>
      </c>
      <c r="C134" s="100"/>
      <c r="D134" s="121" t="s">
        <v>108</v>
      </c>
      <c r="E134" s="100"/>
      <c r="F134" s="10"/>
      <c r="G134" s="100"/>
      <c r="H134" s="10"/>
      <c r="I134" s="10"/>
      <c r="J134" s="94" t="s">
        <v>36</v>
      </c>
      <c r="K134" s="10"/>
      <c r="L134" s="10"/>
      <c r="M134" s="10"/>
      <c r="N134" s="10"/>
      <c r="O134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5">
      <c r="A135" s="10"/>
      <c r="B135" s="97" t="s">
        <v>63</v>
      </c>
      <c r="C135" s="100"/>
      <c r="D135" s="121" t="s">
        <v>456</v>
      </c>
      <c r="E135" s="100"/>
      <c r="F135" s="10"/>
      <c r="G135" s="100"/>
      <c r="H135" s="10"/>
      <c r="I135" s="10"/>
      <c r="J135" s="94" t="s">
        <v>249</v>
      </c>
      <c r="K135" s="10"/>
      <c r="L135" s="10"/>
      <c r="M135" s="10"/>
      <c r="N135" s="10"/>
      <c r="O135"/>
      <c r="P135" s="10"/>
      <c r="Q135" s="18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5">
      <c r="A136" s="10"/>
      <c r="B136" s="97" t="s">
        <v>53</v>
      </c>
      <c r="C136" s="100"/>
      <c r="D136" s="121" t="s">
        <v>131</v>
      </c>
      <c r="E136" s="100"/>
      <c r="F136" s="10"/>
      <c r="G136" s="100"/>
      <c r="H136" s="10"/>
      <c r="I136" s="10"/>
      <c r="J136" s="201" t="s">
        <v>256</v>
      </c>
      <c r="K136" s="10"/>
      <c r="L136" s="10"/>
      <c r="M136" s="10"/>
      <c r="N136" s="10"/>
      <c r="O136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5">
      <c r="A137" s="10"/>
      <c r="B137" s="97" t="s">
        <v>366</v>
      </c>
      <c r="C137" s="100"/>
      <c r="D137" s="121" t="s">
        <v>457</v>
      </c>
      <c r="E137" s="100"/>
      <c r="F137" s="10"/>
      <c r="G137" s="100"/>
      <c r="H137" s="10"/>
      <c r="I137" s="10"/>
      <c r="J137" s="201" t="s">
        <v>41</v>
      </c>
      <c r="K137" s="10"/>
      <c r="L137" s="10"/>
      <c r="M137" s="10"/>
      <c r="N137" s="10"/>
      <c r="O137"/>
      <c r="P137" s="10"/>
      <c r="Q137" s="18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5">
      <c r="A138" s="10"/>
      <c r="B138" s="97" t="s">
        <v>408</v>
      </c>
      <c r="C138" s="100"/>
      <c r="D138" s="121" t="s">
        <v>193</v>
      </c>
      <c r="E138" s="100"/>
      <c r="F138" s="10"/>
      <c r="G138" s="100"/>
      <c r="H138" s="10"/>
      <c r="I138" s="10"/>
      <c r="J138" s="94" t="s">
        <v>46</v>
      </c>
      <c r="K138" s="10"/>
      <c r="L138" s="10"/>
      <c r="M138" s="10"/>
      <c r="N138" s="10"/>
      <c r="O138"/>
      <c r="P138" s="10"/>
      <c r="Q138" s="18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5">
      <c r="A139" s="10"/>
      <c r="B139" s="97" t="s">
        <v>76</v>
      </c>
      <c r="C139" s="100"/>
      <c r="D139" s="121" t="s">
        <v>113</v>
      </c>
      <c r="E139" s="100"/>
      <c r="F139" s="10"/>
      <c r="G139" s="100"/>
      <c r="H139" s="10"/>
      <c r="I139" s="10"/>
      <c r="J139" s="94" t="s">
        <v>56</v>
      </c>
      <c r="K139" s="10"/>
      <c r="L139" s="10"/>
      <c r="M139" s="10"/>
      <c r="N139" s="10"/>
      <c r="O139"/>
      <c r="P139" s="10"/>
      <c r="Q139" s="18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5">
      <c r="A140" s="10"/>
      <c r="B140" s="97" t="s">
        <v>132</v>
      </c>
      <c r="C140" s="100"/>
      <c r="D140" s="50" t="s">
        <v>384</v>
      </c>
      <c r="E140" s="100"/>
      <c r="F140" s="10"/>
      <c r="G140" s="100"/>
      <c r="H140" s="10"/>
      <c r="I140" s="10"/>
      <c r="J140" s="94" t="s">
        <v>27</v>
      </c>
      <c r="K140" s="10"/>
      <c r="L140" s="10"/>
      <c r="M140" s="10"/>
      <c r="N140" s="10"/>
      <c r="O140"/>
      <c r="P140" s="10"/>
      <c r="Q140" s="18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5">
      <c r="A141" s="10"/>
      <c r="B141" s="97"/>
      <c r="C141" s="100"/>
      <c r="D141" s="121"/>
      <c r="E141" s="100"/>
      <c r="F141" s="10"/>
      <c r="G141" s="100"/>
      <c r="H141" s="10"/>
      <c r="I141" s="10"/>
      <c r="J141" s="94" t="s">
        <v>37</v>
      </c>
      <c r="K141" s="10"/>
      <c r="L141" s="10"/>
      <c r="M141" s="10"/>
      <c r="N141" s="10"/>
      <c r="O141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5">
      <c r="A142" s="10"/>
      <c r="B142" s="120" t="str">
        <f>B127&amp;" lag - Dobbel serie"</f>
        <v>12 lag - Dobbel serie</v>
      </c>
      <c r="C142" s="115"/>
      <c r="D142" s="120" t="str">
        <f>D127&amp;" lag - Dobbel serie"</f>
        <v>12 lag - Dobbel serie</v>
      </c>
      <c r="E142" s="100"/>
      <c r="F142" s="10"/>
      <c r="G142" s="100"/>
      <c r="H142" s="10"/>
      <c r="I142" s="10"/>
      <c r="J142" s="94" t="s">
        <v>42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5">
      <c r="A143" s="10"/>
      <c r="B143" s="120" t="str">
        <f>(B127-1)*2&amp;" kamper"</f>
        <v>22 kamper</v>
      </c>
      <c r="C143" s="116"/>
      <c r="D143" s="120" t="str">
        <f>(D127-1)*2&amp;" kamper"</f>
        <v>22 kamper</v>
      </c>
      <c r="E143" s="100"/>
      <c r="F143"/>
      <c r="G143" s="100"/>
      <c r="H143" s="10"/>
      <c r="I143" s="10"/>
      <c r="J143" s="94" t="s">
        <v>315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5">
      <c r="A144" s="53"/>
      <c r="B144" s="115"/>
      <c r="C144" s="115"/>
      <c r="D144" s="115"/>
      <c r="E144" s="115"/>
      <c r="F144" s="10"/>
      <c r="G144" s="115"/>
      <c r="H144" s="10"/>
      <c r="I144" s="10"/>
      <c r="J144" s="94" t="s">
        <v>244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5">
      <c r="A145" s="53"/>
      <c r="B145" s="115" t="s">
        <v>458</v>
      </c>
      <c r="C145" s="10"/>
      <c r="D145" s="115" t="s">
        <v>458</v>
      </c>
      <c r="E145" s="115"/>
      <c r="F145" s="10"/>
      <c r="G145" s="115"/>
      <c r="H145" s="10"/>
      <c r="I145" s="10"/>
      <c r="J145" s="94" t="s">
        <v>100</v>
      </c>
      <c r="K145" s="10"/>
      <c r="L145" s="10"/>
      <c r="M145" s="53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5">
      <c r="A146" s="53"/>
      <c r="B146" s="116">
        <f>COUNTA(B148:B159)</f>
        <v>12</v>
      </c>
      <c r="C146" s="10"/>
      <c r="D146" s="116">
        <f>COUNTA(D148:D158)</f>
        <v>11</v>
      </c>
      <c r="E146" s="116"/>
      <c r="F146" s="116">
        <f>COUNTA(F148:F157)</f>
        <v>7</v>
      </c>
      <c r="G146" s="115"/>
      <c r="H146" s="10"/>
      <c r="I146" s="10"/>
      <c r="J146" s="94" t="s">
        <v>47</v>
      </c>
      <c r="K146" s="10"/>
      <c r="L146" s="10"/>
      <c r="M146" s="53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5">
      <c r="A147" s="10"/>
      <c r="B147" s="86" t="s">
        <v>459</v>
      </c>
      <c r="C147" s="100"/>
      <c r="D147" s="86" t="s">
        <v>460</v>
      </c>
      <c r="E147" s="100"/>
      <c r="F147" s="143" t="s">
        <v>461</v>
      </c>
      <c r="G147" s="100"/>
      <c r="H147" s="10"/>
      <c r="I147" s="115"/>
      <c r="J147" s="178" t="s">
        <v>57</v>
      </c>
      <c r="K147" s="115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5">
      <c r="A148" s="53"/>
      <c r="B148" s="22" t="s">
        <v>39</v>
      </c>
      <c r="C148" s="100"/>
      <c r="D148" s="22" t="s">
        <v>175</v>
      </c>
      <c r="E148" s="100"/>
      <c r="F148" s="1" t="s">
        <v>462</v>
      </c>
      <c r="G148" s="117"/>
      <c r="H148" s="10"/>
      <c r="I148" s="115"/>
      <c r="J148" s="84" t="str">
        <f>J127 &amp;" lag - Enkel Serie"</f>
        <v>19 lag - Enkel Serie</v>
      </c>
      <c r="K148" s="115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5">
      <c r="A149" s="53"/>
      <c r="B149" s="22" t="s">
        <v>180</v>
      </c>
      <c r="C149" s="100"/>
      <c r="D149" s="22" t="s">
        <v>85</v>
      </c>
      <c r="E149" s="100"/>
      <c r="F149" s="1" t="s">
        <v>93</v>
      </c>
      <c r="G149" s="115"/>
      <c r="H149" s="10"/>
      <c r="I149" s="115"/>
      <c r="J149" s="85" t="str">
        <f>(J127-1)*1&amp;" kamper"</f>
        <v>18 kamper</v>
      </c>
      <c r="K149" s="115"/>
      <c r="L149" s="10"/>
      <c r="M149" s="10"/>
      <c r="N149" s="5"/>
      <c r="O149" s="10"/>
      <c r="P149" s="5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5">
      <c r="A150" s="52"/>
      <c r="B150" s="22" t="s">
        <v>33</v>
      </c>
      <c r="C150" s="100"/>
      <c r="D150" s="22" t="s">
        <v>34</v>
      </c>
      <c r="E150" s="100"/>
      <c r="F150" s="1" t="s">
        <v>410</v>
      </c>
      <c r="G150" s="118"/>
      <c r="H150" s="10"/>
      <c r="I150" s="115"/>
      <c r="J150" s="10"/>
      <c r="K150" s="115"/>
      <c r="L150" s="115"/>
      <c r="M150" s="10"/>
      <c r="N150" s="32"/>
      <c r="O150" s="10"/>
      <c r="P150" s="32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5">
      <c r="A151" s="53"/>
      <c r="B151" s="22" t="s">
        <v>125</v>
      </c>
      <c r="C151" s="100"/>
      <c r="D151" s="22" t="s">
        <v>102</v>
      </c>
      <c r="E151" s="100"/>
      <c r="F151" s="1" t="s">
        <v>463</v>
      </c>
      <c r="G151" s="115"/>
      <c r="H151" s="10"/>
      <c r="I151" s="115"/>
      <c r="J151" s="10" t="s">
        <v>464</v>
      </c>
      <c r="K151" s="115"/>
      <c r="L151" s="10"/>
      <c r="M151" s="10"/>
      <c r="N151" s="27"/>
      <c r="O151" s="10"/>
      <c r="P151" s="27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5">
      <c r="A152" s="53"/>
      <c r="B152" s="22" t="s">
        <v>184</v>
      </c>
      <c r="C152" s="100"/>
      <c r="D152" s="22" t="s">
        <v>28</v>
      </c>
      <c r="E152" s="100"/>
      <c r="F152" s="1" t="s">
        <v>97</v>
      </c>
      <c r="G152" s="115"/>
      <c r="H152" s="10"/>
      <c r="I152" s="115"/>
      <c r="J152" s="10"/>
      <c r="K152" s="115"/>
      <c r="L152" s="115"/>
      <c r="M152" s="10"/>
      <c r="N152" s="27"/>
      <c r="O152" s="10"/>
      <c r="P152" s="27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5">
      <c r="A153" s="53"/>
      <c r="B153" s="22" t="s">
        <v>410</v>
      </c>
      <c r="C153" s="100"/>
      <c r="D153" s="22" t="s">
        <v>273</v>
      </c>
      <c r="E153" s="100"/>
      <c r="F153" s="1" t="s">
        <v>133</v>
      </c>
      <c r="G153" s="115"/>
      <c r="H153" s="10"/>
      <c r="I153" s="115"/>
      <c r="J153" s="10"/>
      <c r="K153" s="115"/>
      <c r="L153" s="115"/>
      <c r="M153" s="10"/>
      <c r="N153" s="27"/>
      <c r="O153" s="10"/>
      <c r="P153" s="27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5">
      <c r="A154" s="53"/>
      <c r="B154" s="22" t="s">
        <v>260</v>
      </c>
      <c r="C154" s="100"/>
      <c r="D154" s="22" t="s">
        <v>438</v>
      </c>
      <c r="E154" s="100"/>
      <c r="F154" s="1" t="s">
        <v>283</v>
      </c>
      <c r="G154" s="115"/>
      <c r="H154" s="10"/>
      <c r="I154" s="115"/>
      <c r="J154" s="10"/>
      <c r="K154" s="115"/>
      <c r="L154" s="10"/>
      <c r="M154" s="10"/>
      <c r="N154" s="27"/>
      <c r="O154" s="10"/>
      <c r="P154" s="27"/>
      <c r="Q154" s="18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5">
      <c r="A155" s="53"/>
      <c r="B155" s="22" t="s">
        <v>163</v>
      </c>
      <c r="C155" s="100"/>
      <c r="D155" s="22" t="s">
        <v>181</v>
      </c>
      <c r="E155" s="100"/>
      <c r="F155" s="1"/>
      <c r="G155" s="115"/>
      <c r="H155" s="10"/>
      <c r="I155" s="115"/>
      <c r="J155" s="10"/>
      <c r="K155" s="115"/>
      <c r="L155" s="115"/>
      <c r="M155" s="10"/>
      <c r="N155" s="27"/>
      <c r="O155" s="10"/>
      <c r="P155" s="27"/>
      <c r="Q155" s="18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25">
      <c r="A156" s="10"/>
      <c r="B156" s="22" t="s">
        <v>186</v>
      </c>
      <c r="C156" s="100"/>
      <c r="D156" s="22" t="s">
        <v>281</v>
      </c>
      <c r="E156" s="100"/>
      <c r="F156" s="1"/>
      <c r="G156" s="100"/>
      <c r="H156" s="10"/>
      <c r="I156" s="115"/>
      <c r="J156" s="10"/>
      <c r="K156" s="115"/>
      <c r="L156" s="115"/>
      <c r="M156" s="10"/>
      <c r="N156" s="10"/>
      <c r="O156" s="10"/>
      <c r="P156" s="27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25">
      <c r="A157" s="53"/>
      <c r="B157" s="22" t="s">
        <v>188</v>
      </c>
      <c r="C157" s="100"/>
      <c r="D157" s="22" t="s">
        <v>62</v>
      </c>
      <c r="E157" s="100"/>
      <c r="F157" s="1"/>
      <c r="G157" s="115"/>
      <c r="H157" s="10"/>
      <c r="I157" s="115"/>
      <c r="J157" s="10"/>
      <c r="K157" s="115"/>
      <c r="L157" s="115"/>
      <c r="M157" s="10"/>
      <c r="N157"/>
      <c r="O157" s="10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5">
      <c r="A158" s="10"/>
      <c r="B158" s="22" t="s">
        <v>465</v>
      </c>
      <c r="C158" s="100"/>
      <c r="D158" s="22" t="s">
        <v>94</v>
      </c>
      <c r="E158" s="100"/>
      <c r="F158" s="119"/>
      <c r="G158" s="100"/>
      <c r="H158" s="10"/>
      <c r="I158" s="115"/>
      <c r="J158" s="10"/>
      <c r="K158" s="115"/>
      <c r="L158" s="115"/>
      <c r="M158" s="10"/>
      <c r="N158"/>
      <c r="O158" s="10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5">
      <c r="A159" s="10"/>
      <c r="B159" s="150" t="s">
        <v>174</v>
      </c>
      <c r="C159" s="100"/>
      <c r="D159" s="22"/>
      <c r="E159" s="100"/>
      <c r="F159" s="119"/>
      <c r="G159" s="100"/>
      <c r="H159" s="10"/>
      <c r="I159" s="115"/>
      <c r="J159" s="10"/>
      <c r="K159" s="115"/>
      <c r="L159" s="115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5">
      <c r="A160" s="10"/>
      <c r="B160" s="105" t="s">
        <v>549</v>
      </c>
      <c r="C160" s="93"/>
      <c r="D160" s="105" t="s">
        <v>548</v>
      </c>
      <c r="E160" s="106"/>
      <c r="F160" s="130" t="str">
        <f>F146&amp;" lag - Trippel serie"</f>
        <v>7 lag - Trippel serie</v>
      </c>
      <c r="G160" s="100"/>
      <c r="H160" s="10"/>
      <c r="I160" s="115"/>
      <c r="J160" s="10"/>
      <c r="K160" s="115"/>
      <c r="L160" s="115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33" x14ac:dyDescent="0.25">
      <c r="A161" s="10"/>
      <c r="B161" s="92" t="s">
        <v>550</v>
      </c>
      <c r="C161" s="93"/>
      <c r="D161" s="92" t="s">
        <v>466</v>
      </c>
      <c r="E161" s="93"/>
      <c r="F161" s="131" t="str">
        <f>(F146-1)*3&amp;" kamper"</f>
        <v>18 kamper</v>
      </c>
      <c r="G161" s="100"/>
      <c r="H161" s="10"/>
      <c r="I161" s="115"/>
      <c r="J161" s="10"/>
      <c r="K161" s="115"/>
      <c r="L161" s="115"/>
      <c r="M161" s="10"/>
      <c r="N161" s="40"/>
      <c r="O161" s="10"/>
      <c r="P161" s="4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x14ac:dyDescent="0.25">
      <c r="A162" s="10"/>
      <c r="B162" s="194"/>
      <c r="C162" s="10"/>
      <c r="D162" s="194"/>
      <c r="E162" s="10"/>
      <c r="F162" s="10"/>
      <c r="G162" s="93"/>
      <c r="H162" s="10"/>
      <c r="I162" s="115"/>
      <c r="J162" s="10"/>
      <c r="K162" s="115"/>
      <c r="L162" s="115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30" x14ac:dyDescent="0.25">
      <c r="A163" s="10"/>
      <c r="B163" s="172" t="s">
        <v>467</v>
      </c>
      <c r="C163" s="10"/>
      <c r="D163" s="172" t="s">
        <v>467</v>
      </c>
      <c r="E163" s="10"/>
      <c r="F163"/>
      <c r="G163" s="93"/>
      <c r="H163"/>
      <c r="I163" s="115"/>
      <c r="J163" s="10"/>
      <c r="K163" s="115"/>
      <c r="L163" s="115"/>
      <c r="M163" s="10"/>
      <c r="N163" s="10"/>
      <c r="O163" s="10"/>
      <c r="P163" s="10"/>
      <c r="Q163" s="3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x14ac:dyDescent="0.25">
      <c r="A164" s="10"/>
      <c r="B164" s="171" t="s">
        <v>196</v>
      </c>
      <c r="C164"/>
      <c r="D164" s="171" t="s">
        <v>196</v>
      </c>
      <c r="E164"/>
      <c r="F164" t="s">
        <v>551</v>
      </c>
      <c r="G164"/>
      <c r="H164"/>
      <c r="I164" s="115"/>
      <c r="J164" s="115"/>
      <c r="K164" s="115"/>
      <c r="L164" s="115"/>
      <c r="M164" s="10"/>
      <c r="N164" s="10"/>
      <c r="O164" s="10"/>
      <c r="P164" s="10"/>
      <c r="Q164" s="55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x14ac:dyDescent="0.25">
      <c r="A165" s="10"/>
      <c r="B165" s="195"/>
      <c r="C165" s="53"/>
      <c r="D165" s="195"/>
      <c r="E165" s="53"/>
      <c r="F165"/>
      <c r="G165"/>
      <c r="H165"/>
      <c r="I165" s="115"/>
      <c r="J165" s="115"/>
      <c r="K165" s="115"/>
      <c r="L165" s="115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x14ac:dyDescent="0.25">
      <c r="A166" s="10"/>
      <c r="B166" s="10"/>
      <c r="C166"/>
      <c r="D166" s="10"/>
      <c r="E166"/>
      <c r="F166" s="10"/>
      <c r="G166"/>
      <c r="H166" s="10"/>
      <c r="I166" s="115"/>
      <c r="J166" s="115"/>
      <c r="K166" s="115"/>
      <c r="L166" s="115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x14ac:dyDescent="0.25">
      <c r="A167" s="10"/>
      <c r="B167"/>
      <c r="C167"/>
      <c r="D167"/>
      <c r="E167"/>
      <c r="F167"/>
      <c r="G167"/>
      <c r="H167" s="115"/>
      <c r="I167" s="115"/>
      <c r="J167" s="115"/>
      <c r="K167" s="115"/>
      <c r="L167" s="115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x14ac:dyDescent="0.25">
      <c r="A168" s="10"/>
      <c r="B168" s="116"/>
      <c r="C168"/>
      <c r="D168" s="10"/>
      <c r="E168"/>
      <c r="F168" s="10"/>
      <c r="G168"/>
      <c r="H168" s="10"/>
      <c r="I168" s="115"/>
      <c r="J168" s="115"/>
      <c r="K168" s="115"/>
      <c r="L168" s="115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x14ac:dyDescent="0.25">
      <c r="A169" s="10"/>
      <c r="B169" s="10"/>
      <c r="C169"/>
      <c r="D169" s="10"/>
      <c r="E169"/>
      <c r="F169" s="10"/>
      <c r="G169"/>
      <c r="H169" s="10"/>
      <c r="I169" s="115"/>
      <c r="J169" s="115"/>
      <c r="K169" s="115"/>
      <c r="L169" s="115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x14ac:dyDescent="0.25">
      <c r="A170" s="10"/>
      <c r="B170" s="10"/>
      <c r="C170"/>
      <c r="D170" s="10"/>
      <c r="E170"/>
      <c r="F170" s="10"/>
      <c r="G170"/>
      <c r="H170" s="10"/>
      <c r="I170" s="115"/>
      <c r="J170" s="115"/>
      <c r="K170" s="115"/>
      <c r="L170" s="115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x14ac:dyDescent="0.25">
      <c r="A171" s="10"/>
      <c r="B171" s="10"/>
      <c r="C171"/>
      <c r="D171" s="10"/>
      <c r="E171"/>
      <c r="F171" s="10"/>
      <c r="G171"/>
      <c r="H171" s="10"/>
      <c r="I171" s="115"/>
      <c r="J171" s="115"/>
      <c r="K171" s="115"/>
      <c r="L171" s="115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x14ac:dyDescent="0.25">
      <c r="A172" s="10"/>
      <c r="B172" s="10"/>
      <c r="C172"/>
      <c r="D172" s="10"/>
      <c r="E172"/>
      <c r="F172" s="10"/>
      <c r="G172"/>
      <c r="H172" s="10"/>
      <c r="I172" s="115"/>
      <c r="J172" s="115"/>
      <c r="K172" s="115"/>
      <c r="L172" s="115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x14ac:dyDescent="0.25">
      <c r="A173" s="10"/>
      <c r="B173" s="10"/>
      <c r="C173"/>
      <c r="D173" s="10"/>
      <c r="E173"/>
      <c r="F173" s="10"/>
      <c r="G173"/>
      <c r="H173" s="10"/>
      <c r="I173" s="115"/>
      <c r="J173" s="115"/>
      <c r="K173" s="115"/>
      <c r="L173" s="115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x14ac:dyDescent="0.25">
      <c r="A174" s="10"/>
      <c r="B174" s="10"/>
      <c r="C174"/>
      <c r="D174" s="10"/>
      <c r="E174"/>
      <c r="F174" s="10"/>
      <c r="G174"/>
      <c r="H174" s="10"/>
      <c r="I174" s="115"/>
      <c r="J174" s="115"/>
      <c r="K174" s="115"/>
      <c r="L174" s="115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x14ac:dyDescent="0.25">
      <c r="A175" s="10"/>
      <c r="B175" s="10"/>
      <c r="C175"/>
      <c r="D175" s="10"/>
      <c r="E175"/>
      <c r="F175" s="10"/>
      <c r="G175"/>
      <c r="H175" s="10"/>
      <c r="I175" s="115"/>
      <c r="J175" s="115"/>
      <c r="K175" s="115"/>
      <c r="L175" s="115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x14ac:dyDescent="0.25">
      <c r="A176" s="10"/>
      <c r="B176" s="10"/>
      <c r="C176" s="10"/>
      <c r="D176" s="10"/>
      <c r="E176" s="10"/>
      <c r="F176" s="10"/>
      <c r="G176" s="10"/>
      <c r="H176" s="115"/>
      <c r="I176" s="115"/>
      <c r="J176" s="115"/>
      <c r="K176" s="115"/>
      <c r="L176" s="115"/>
      <c r="M176" s="10"/>
      <c r="N176" s="10"/>
      <c r="O176" s="10"/>
      <c r="P176" s="10"/>
      <c r="Q176" s="55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x14ac:dyDescent="0.25">
      <c r="A177" s="10"/>
      <c r="B177" s="10"/>
      <c r="C177" s="10"/>
      <c r="D177" s="10"/>
      <c r="E177" s="10"/>
      <c r="F177" s="10"/>
      <c r="G177" s="10"/>
      <c r="H177" s="115"/>
      <c r="I177" s="115"/>
      <c r="J177" s="115"/>
      <c r="K177" s="115"/>
      <c r="L177" s="115"/>
      <c r="M177" s="10"/>
      <c r="N177" s="10"/>
      <c r="O177" s="10"/>
      <c r="P177" s="10"/>
      <c r="Q177" s="55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x14ac:dyDescent="0.25">
      <c r="A178" s="53"/>
      <c r="B178" s="10"/>
      <c r="C178" s="10"/>
      <c r="D178" s="10"/>
      <c r="E178" s="10"/>
      <c r="F178" s="10"/>
      <c r="G178" s="53"/>
      <c r="H178" s="53"/>
      <c r="I178" s="10"/>
      <c r="J178" s="53"/>
      <c r="K178" s="53"/>
      <c r="L178" s="10"/>
      <c r="M178" s="10"/>
      <c r="N178" s="10"/>
      <c r="O178" s="10"/>
      <c r="P178" s="10"/>
      <c r="Q178" s="55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s="69" customFormat="1" ht="21" x14ac:dyDescent="0.35">
      <c r="B179" s="68" t="s">
        <v>468</v>
      </c>
      <c r="D179" s="72">
        <f>B182+D182+B201+D201+F201</f>
        <v>63</v>
      </c>
      <c r="E179" s="68" t="s">
        <v>6</v>
      </c>
      <c r="F179" s="68"/>
    </row>
    <row r="180" spans="1:33" ht="18.75" x14ac:dyDescent="0.3">
      <c r="A180" s="10"/>
      <c r="B180" s="49"/>
      <c r="C180" s="57"/>
      <c r="D180" s="57"/>
      <c r="E180" s="57"/>
      <c r="F180" s="10"/>
      <c r="G180" s="10"/>
      <c r="H180" s="10"/>
      <c r="I180" s="43"/>
      <c r="J180" s="49"/>
      <c r="K180" s="42"/>
      <c r="L180" s="49"/>
      <c r="M180" s="57"/>
      <c r="N180" s="57"/>
      <c r="O180" s="57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8.75" x14ac:dyDescent="0.3">
      <c r="A181" s="10"/>
      <c r="B181" s="30"/>
      <c r="C181"/>
      <c r="D181" s="10"/>
      <c r="E181" s="10"/>
      <c r="F181" s="10"/>
      <c r="G181" s="10"/>
      <c r="H181" s="10"/>
      <c r="I181" s="10"/>
      <c r="J181" s="10"/>
      <c r="K181" s="10"/>
      <c r="L181" s="49"/>
      <c r="M181" s="42"/>
      <c r="N181" s="42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x14ac:dyDescent="0.25">
      <c r="A182" s="10"/>
      <c r="B182" s="5">
        <f>COUNTA(B184:B196)</f>
        <v>13</v>
      </c>
      <c r="C182"/>
      <c r="D182" s="5">
        <f>COUNTA(D184:D196)</f>
        <v>12</v>
      </c>
      <c r="E182" s="10"/>
      <c r="F182" s="10"/>
      <c r="G182" s="10"/>
      <c r="H182" s="10"/>
      <c r="I182"/>
      <c r="J182" s="21">
        <f>COUNTA(J184:J200)</f>
        <v>14</v>
      </c>
      <c r="K182" s="21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x14ac:dyDescent="0.25">
      <c r="A183" s="10"/>
      <c r="B183" s="74" t="s">
        <v>469</v>
      </c>
      <c r="C183"/>
      <c r="D183" s="74" t="s">
        <v>470</v>
      </c>
      <c r="E183" s="10"/>
      <c r="F183" s="10"/>
      <c r="G183" s="10"/>
      <c r="H183" s="10"/>
      <c r="I183"/>
      <c r="J183" s="77" t="s">
        <v>471</v>
      </c>
      <c r="K183" s="10"/>
      <c r="L183" s="5"/>
      <c r="M183" s="10"/>
      <c r="N183" s="21"/>
      <c r="O183" s="10"/>
      <c r="P183" s="10"/>
      <c r="Q183" s="44"/>
      <c r="R183" s="21"/>
      <c r="S183"/>
      <c r="T183" s="21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x14ac:dyDescent="0.25">
      <c r="A184" s="10"/>
      <c r="B184" s="50" t="s">
        <v>24</v>
      </c>
      <c r="C184" s="10"/>
      <c r="D184" s="50" t="s">
        <v>130</v>
      </c>
      <c r="E184" s="10"/>
      <c r="F184" s="10"/>
      <c r="G184" s="10"/>
      <c r="H184" s="10"/>
      <c r="I184"/>
      <c r="J184" s="96" t="s">
        <v>26</v>
      </c>
      <c r="K184" s="10"/>
      <c r="L184" s="10"/>
      <c r="M184" s="10"/>
      <c r="N184" s="10"/>
      <c r="O184" s="10"/>
      <c r="P184" s="10"/>
      <c r="Q184" s="44"/>
      <c r="R184" s="98"/>
      <c r="S184"/>
      <c r="T184" s="98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x14ac:dyDescent="0.25">
      <c r="A185" s="10"/>
      <c r="B185" s="50" t="s">
        <v>236</v>
      </c>
      <c r="C185" s="10"/>
      <c r="D185" s="50" t="s">
        <v>176</v>
      </c>
      <c r="E185" s="10"/>
      <c r="F185" s="10"/>
      <c r="G185" s="10"/>
      <c r="H185" s="10"/>
      <c r="I185"/>
      <c r="J185" s="96" t="s">
        <v>90</v>
      </c>
      <c r="K185" s="10"/>
      <c r="L185" s="10"/>
      <c r="M185" s="10"/>
      <c r="N185" s="10"/>
      <c r="O185" s="10"/>
      <c r="P185" s="10"/>
      <c r="Q185" s="44"/>
      <c r="R185"/>
      <c r="S185"/>
      <c r="T185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x14ac:dyDescent="0.25">
      <c r="A186" s="10"/>
      <c r="B186" s="1" t="s">
        <v>18</v>
      </c>
      <c r="C186" s="10"/>
      <c r="D186" s="50" t="s">
        <v>342</v>
      </c>
      <c r="E186" s="10"/>
      <c r="F186" s="10"/>
      <c r="G186" s="10"/>
      <c r="H186" s="10"/>
      <c r="I186"/>
      <c r="J186" s="96" t="s">
        <v>36</v>
      </c>
      <c r="K186" s="10"/>
      <c r="L186" s="10"/>
      <c r="M186" s="10"/>
      <c r="N186" s="10"/>
      <c r="O186" s="10"/>
      <c r="P186" s="10"/>
      <c r="Q186" s="44"/>
      <c r="R186"/>
      <c r="S186"/>
      <c r="T186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x14ac:dyDescent="0.25">
      <c r="A187" s="10"/>
      <c r="B187" s="50" t="s">
        <v>110</v>
      </c>
      <c r="C187" s="10"/>
      <c r="D187" s="97" t="s">
        <v>34</v>
      </c>
      <c r="E187" s="10"/>
      <c r="F187" s="10"/>
      <c r="G187" s="10"/>
      <c r="H187" s="10"/>
      <c r="I187"/>
      <c r="J187" s="96" t="s">
        <v>249</v>
      </c>
      <c r="K187" s="10"/>
      <c r="L187" s="10"/>
      <c r="M187" s="10"/>
      <c r="N187" s="10"/>
      <c r="O187" s="10"/>
      <c r="P187" s="10"/>
      <c r="Q187" s="44"/>
      <c r="R187"/>
      <c r="S187"/>
      <c r="T18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x14ac:dyDescent="0.25">
      <c r="A188" s="10"/>
      <c r="B188" s="50" t="s">
        <v>443</v>
      </c>
      <c r="C188" s="10"/>
      <c r="D188" s="50" t="s">
        <v>71</v>
      </c>
      <c r="E188" s="10"/>
      <c r="F188" s="10"/>
      <c r="G188" s="10"/>
      <c r="H188" s="10"/>
      <c r="I188"/>
      <c r="J188" s="96" t="s">
        <v>187</v>
      </c>
      <c r="K188" s="10"/>
      <c r="L188" s="10"/>
      <c r="M188" s="10"/>
      <c r="N188" s="10"/>
      <c r="O188" s="10"/>
      <c r="P188" s="10"/>
      <c r="Q188" s="44"/>
      <c r="R188"/>
      <c r="S18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x14ac:dyDescent="0.25">
      <c r="A189" s="10"/>
      <c r="B189" s="1" t="s">
        <v>410</v>
      </c>
      <c r="C189" s="10"/>
      <c r="D189" s="50" t="s">
        <v>131</v>
      </c>
      <c r="E189" s="10"/>
      <c r="F189" s="10"/>
      <c r="G189" s="10"/>
      <c r="H189" s="10"/>
      <c r="I189"/>
      <c r="J189" s="96" t="s">
        <v>56</v>
      </c>
      <c r="K189" s="10"/>
      <c r="L189" s="10"/>
      <c r="M189" s="10"/>
      <c r="N189" s="10"/>
      <c r="O189" s="10"/>
      <c r="P189" s="10"/>
      <c r="Q189" s="44"/>
      <c r="R189"/>
      <c r="S189"/>
      <c r="T189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x14ac:dyDescent="0.25">
      <c r="A190" s="10"/>
      <c r="B190" s="22" t="s">
        <v>43</v>
      </c>
      <c r="C190" s="10"/>
      <c r="D190" s="1" t="s">
        <v>93</v>
      </c>
      <c r="E190" s="10"/>
      <c r="F190" s="10"/>
      <c r="G190" s="10"/>
      <c r="H190" s="10"/>
      <c r="I190"/>
      <c r="J190" s="96" t="s">
        <v>177</v>
      </c>
      <c r="K190" s="10"/>
      <c r="L190" s="10"/>
      <c r="M190" s="10"/>
      <c r="N190" s="10"/>
      <c r="O190" s="10"/>
      <c r="P190" s="10"/>
      <c r="Q190" s="44"/>
      <c r="R190"/>
      <c r="S190"/>
      <c r="T19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x14ac:dyDescent="0.25">
      <c r="A191" s="10"/>
      <c r="B191" s="179" t="s">
        <v>53</v>
      </c>
      <c r="C191" s="10"/>
      <c r="D191" s="50" t="s">
        <v>98</v>
      </c>
      <c r="E191" s="10"/>
      <c r="F191" s="10"/>
      <c r="G191" s="10"/>
      <c r="H191" s="10"/>
      <c r="I191"/>
      <c r="J191" s="96" t="s">
        <v>41</v>
      </c>
      <c r="K191" s="10"/>
      <c r="L191" s="10"/>
      <c r="M191" s="10"/>
      <c r="N191" s="10"/>
      <c r="O191" s="10"/>
      <c r="P191" s="10"/>
      <c r="Q191" s="44"/>
      <c r="R191"/>
      <c r="S191"/>
      <c r="T19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5" customHeight="1" x14ac:dyDescent="0.25">
      <c r="A192" s="10"/>
      <c r="B192" s="1" t="s">
        <v>112</v>
      </c>
      <c r="C192" s="10"/>
      <c r="D192" s="50" t="s">
        <v>193</v>
      </c>
      <c r="E192" s="10"/>
      <c r="F192" s="10"/>
      <c r="G192" s="10"/>
      <c r="H192" s="10"/>
      <c r="I192"/>
      <c r="J192" s="96" t="s">
        <v>46</v>
      </c>
      <c r="K192" s="10"/>
      <c r="L192" s="10"/>
      <c r="M192" s="10"/>
      <c r="N192" s="10"/>
      <c r="O192" s="10"/>
      <c r="P192" s="10"/>
      <c r="Q192" s="44"/>
      <c r="R192"/>
      <c r="S192"/>
      <c r="T19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x14ac:dyDescent="0.25">
      <c r="A193" s="10"/>
      <c r="B193" s="22" t="s">
        <v>106</v>
      </c>
      <c r="C193" s="10"/>
      <c r="D193" s="50" t="s">
        <v>88</v>
      </c>
      <c r="E193" s="10"/>
      <c r="F193" s="10"/>
      <c r="G193" s="10"/>
      <c r="H193" s="10"/>
      <c r="I193"/>
      <c r="J193" s="96" t="s">
        <v>267</v>
      </c>
      <c r="K193" s="10"/>
      <c r="L193" s="10"/>
      <c r="M193" s="10"/>
      <c r="N193" s="10"/>
      <c r="O193" s="10"/>
      <c r="P193" s="10"/>
      <c r="Q193" s="44"/>
      <c r="R193"/>
      <c r="S193" s="10"/>
      <c r="T19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x14ac:dyDescent="0.25">
      <c r="A194" s="10"/>
      <c r="B194" s="107" t="s">
        <v>92</v>
      </c>
      <c r="C194" s="10"/>
      <c r="D194" s="179" t="s">
        <v>99</v>
      </c>
      <c r="E194" s="10"/>
      <c r="F194" s="10"/>
      <c r="G194" s="10"/>
      <c r="H194" s="10"/>
      <c r="I194"/>
      <c r="J194" s="96" t="s">
        <v>100</v>
      </c>
      <c r="K194" s="10"/>
      <c r="L194" s="10"/>
      <c r="M194" s="10"/>
      <c r="N194" s="10"/>
      <c r="O194" s="10"/>
      <c r="P194" s="10"/>
      <c r="Q194" s="44"/>
      <c r="R194" s="98"/>
      <c r="S194" s="10"/>
      <c r="T194" s="98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x14ac:dyDescent="0.25">
      <c r="A195" s="10"/>
      <c r="B195" s="179" t="s">
        <v>132</v>
      </c>
      <c r="C195" s="10"/>
      <c r="D195" s="22" t="s">
        <v>472</v>
      </c>
      <c r="E195" s="10"/>
      <c r="F195" s="10"/>
      <c r="G195" s="10"/>
      <c r="H195" s="10"/>
      <c r="I195" s="10"/>
      <c r="J195" s="96" t="s">
        <v>47</v>
      </c>
      <c r="K195" s="10"/>
      <c r="L195" s="10"/>
      <c r="M195" s="10"/>
      <c r="N195" s="10"/>
      <c r="O195" s="10"/>
      <c r="P195" s="10"/>
      <c r="Q195" s="44"/>
      <c r="R195" s="98"/>
      <c r="S195" s="10"/>
      <c r="T195" s="98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x14ac:dyDescent="0.25">
      <c r="A196" s="10"/>
      <c r="B196" s="157" t="s">
        <v>30</v>
      </c>
      <c r="C196"/>
      <c r="D196" s="22"/>
      <c r="E196" s="10"/>
      <c r="F196" s="10"/>
      <c r="G196" s="10"/>
      <c r="H196" s="10"/>
      <c r="I196" s="10"/>
      <c r="J196" s="96" t="s">
        <v>412</v>
      </c>
      <c r="K196" s="10"/>
      <c r="L196" s="10"/>
      <c r="M196" s="10"/>
      <c r="N196" s="10"/>
      <c r="O196" s="10"/>
      <c r="P196" s="10"/>
      <c r="Q196" s="44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x14ac:dyDescent="0.25">
      <c r="A197" s="10"/>
      <c r="B197" s="80" t="str">
        <f>B182&amp;" lag - Dobbel Serie"</f>
        <v>13 lag - Dobbel Serie</v>
      </c>
      <c r="C197" s="10"/>
      <c r="D197" s="87" t="str">
        <f>D182&amp;" lag - Dobbel serie"</f>
        <v>12 lag - Dobbel serie</v>
      </c>
      <c r="E197" s="10"/>
      <c r="F197" s="10"/>
      <c r="G197" s="10"/>
      <c r="H197" s="10"/>
      <c r="I197" s="10"/>
      <c r="J197" s="96" t="s">
        <v>473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18.75" x14ac:dyDescent="0.3">
      <c r="A198" s="10"/>
      <c r="B198" s="83" t="str">
        <f>(B182-1)*2&amp;" Kamper"</f>
        <v>24 Kamper</v>
      </c>
      <c r="C198" s="10"/>
      <c r="D198" s="78" t="str">
        <f>(D182-1)*2&amp;" Kamper"</f>
        <v>22 Kamper</v>
      </c>
      <c r="E198" s="10"/>
      <c r="F198" s="10"/>
      <c r="G198" s="10"/>
      <c r="H198" s="10"/>
      <c r="I198" s="10"/>
      <c r="J198" s="96"/>
      <c r="K198" s="10"/>
      <c r="L198" s="49"/>
      <c r="M198" s="10"/>
      <c r="N198" s="10"/>
      <c r="O198"/>
      <c r="P198" s="10"/>
      <c r="Q198" s="55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96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x14ac:dyDescent="0.25">
      <c r="A200" s="10"/>
      <c r="B200" s="10" t="s">
        <v>474</v>
      </c>
      <c r="C200" s="10"/>
      <c r="D200" s="10" t="s">
        <v>474</v>
      </c>
      <c r="E200" s="10"/>
      <c r="F200" s="10"/>
      <c r="G200" s="10"/>
      <c r="H200" s="10"/>
      <c r="I200" s="10"/>
      <c r="J200" s="96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x14ac:dyDescent="0.25">
      <c r="A201" s="10"/>
      <c r="B201" s="21">
        <f>COUNTA(B203:B216)</f>
        <v>13</v>
      </c>
      <c r="C201" s="10"/>
      <c r="D201" s="21">
        <f>COUNTA(D203:D216)</f>
        <v>12</v>
      </c>
      <c r="E201" s="10"/>
      <c r="F201" s="5">
        <f>COUNTA(F203:F216)</f>
        <v>13</v>
      </c>
      <c r="G201" s="10"/>
      <c r="H201" s="10"/>
      <c r="I201" s="10"/>
      <c r="J201" s="87" t="str">
        <f>J182&amp;" lag - Enkel Serie"</f>
        <v>14 lag - Enkel Serie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x14ac:dyDescent="0.25">
      <c r="A202" s="10"/>
      <c r="B202" s="81" t="s">
        <v>475</v>
      </c>
      <c r="C202" s="10"/>
      <c r="D202" s="81" t="s">
        <v>476</v>
      </c>
      <c r="E202" s="10"/>
      <c r="F202" s="81" t="s">
        <v>475</v>
      </c>
      <c r="G202" s="10"/>
      <c r="H202" s="10"/>
      <c r="I202" s="10"/>
      <c r="J202" s="87" t="str">
        <f>(J182-1)*1&amp;" Kamper"</f>
        <v>13 Kamper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x14ac:dyDescent="0.25">
      <c r="A203" s="10"/>
      <c r="B203" s="97" t="s">
        <v>14</v>
      </c>
      <c r="C203" s="10"/>
      <c r="D203" s="50" t="s">
        <v>477</v>
      </c>
      <c r="E203" s="10"/>
      <c r="F203" s="97" t="s">
        <v>225</v>
      </c>
      <c r="G203" s="10"/>
      <c r="H203" s="10"/>
      <c r="I203" s="10"/>
      <c r="J203" s="197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x14ac:dyDescent="0.25">
      <c r="A204" s="10"/>
      <c r="B204" s="50" t="s">
        <v>174</v>
      </c>
      <c r="C204" s="10"/>
      <c r="D204" s="50" t="s">
        <v>405</v>
      </c>
      <c r="E204" s="10"/>
      <c r="F204" s="97" t="s">
        <v>85</v>
      </c>
      <c r="G204" s="10"/>
      <c r="H204" s="10"/>
      <c r="I204" s="10"/>
      <c r="J204" s="171" t="s">
        <v>478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x14ac:dyDescent="0.25">
      <c r="A205" s="10"/>
      <c r="B205" s="50" t="s">
        <v>102</v>
      </c>
      <c r="C205" s="10"/>
      <c r="D205" s="97" t="s">
        <v>88</v>
      </c>
      <c r="E205" s="10"/>
      <c r="F205" s="97" t="s">
        <v>20</v>
      </c>
      <c r="G205" s="10"/>
      <c r="H205" s="10"/>
      <c r="I205" s="10"/>
      <c r="J205" s="171" t="s">
        <v>479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x14ac:dyDescent="0.25">
      <c r="A206" s="10"/>
      <c r="B206" s="97" t="s">
        <v>33</v>
      </c>
      <c r="C206" s="10"/>
      <c r="D206" s="97" t="s">
        <v>403</v>
      </c>
      <c r="E206" s="10"/>
      <c r="F206" s="50" t="s">
        <v>480</v>
      </c>
      <c r="G206" s="10"/>
      <c r="H206" s="10"/>
      <c r="I206" s="10"/>
      <c r="J206" s="171" t="s">
        <v>481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x14ac:dyDescent="0.25">
      <c r="A207" s="10"/>
      <c r="B207" s="97" t="s">
        <v>288</v>
      </c>
      <c r="C207" s="10"/>
      <c r="D207" s="50" t="s">
        <v>28</v>
      </c>
      <c r="E207" s="10"/>
      <c r="F207" s="50" t="s">
        <v>264</v>
      </c>
      <c r="G207" s="10"/>
      <c r="H207" s="10"/>
      <c r="I207" s="10"/>
      <c r="J207" s="173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x14ac:dyDescent="0.25">
      <c r="A208" s="10"/>
      <c r="B208" s="50" t="s">
        <v>332</v>
      </c>
      <c r="C208" s="10"/>
      <c r="D208" s="97" t="s">
        <v>125</v>
      </c>
      <c r="E208" s="10"/>
      <c r="F208" s="97" t="s">
        <v>180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x14ac:dyDescent="0.25">
      <c r="A209" s="10"/>
      <c r="B209" s="50" t="s">
        <v>482</v>
      </c>
      <c r="C209" s="10"/>
      <c r="D209" s="97" t="s">
        <v>483</v>
      </c>
      <c r="E209" s="10"/>
      <c r="F209" s="97" t="s">
        <v>63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x14ac:dyDescent="0.25">
      <c r="A210" s="10"/>
      <c r="B210" s="97" t="s">
        <v>101</v>
      </c>
      <c r="C210" s="10"/>
      <c r="D210" s="50" t="s">
        <v>53</v>
      </c>
      <c r="E210" s="10"/>
      <c r="F210" s="50" t="s">
        <v>67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x14ac:dyDescent="0.25">
      <c r="A211" s="10"/>
      <c r="B211" s="97" t="s">
        <v>484</v>
      </c>
      <c r="C211" s="10"/>
      <c r="D211" s="97" t="s">
        <v>163</v>
      </c>
      <c r="E211" s="10"/>
      <c r="F211" s="97" t="s">
        <v>253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x14ac:dyDescent="0.25">
      <c r="A212" s="10"/>
      <c r="B212" s="97" t="s">
        <v>273</v>
      </c>
      <c r="C212" s="10"/>
      <c r="D212" s="50" t="s">
        <v>186</v>
      </c>
      <c r="E212" s="10"/>
      <c r="F212" s="50" t="s">
        <v>485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x14ac:dyDescent="0.25">
      <c r="A213" s="10"/>
      <c r="B213" s="50" t="s">
        <v>438</v>
      </c>
      <c r="C213" s="10"/>
      <c r="D213" s="50" t="s">
        <v>94</v>
      </c>
      <c r="E213" s="10"/>
      <c r="F213" s="97" t="s">
        <v>281</v>
      </c>
      <c r="G213" s="10"/>
      <c r="H213" s="10"/>
      <c r="I213" s="10"/>
      <c r="J213" s="10"/>
      <c r="K213" s="10"/>
      <c r="L213" s="10"/>
      <c r="M213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x14ac:dyDescent="0.25">
      <c r="A214" s="10"/>
      <c r="B214" s="97" t="s">
        <v>108</v>
      </c>
      <c r="C214" s="65"/>
      <c r="D214" s="179" t="s">
        <v>134</v>
      </c>
      <c r="E214" s="65"/>
      <c r="F214" s="50" t="s">
        <v>62</v>
      </c>
      <c r="G214" s="10"/>
      <c r="H214" s="10"/>
      <c r="I214" s="10"/>
      <c r="J214" s="10"/>
      <c r="K214" s="10"/>
      <c r="L214"/>
      <c r="M214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x14ac:dyDescent="0.25">
      <c r="A215" s="10"/>
      <c r="B215" s="97" t="s">
        <v>113</v>
      </c>
      <c r="C215" s="10"/>
      <c r="D215" s="22"/>
      <c r="E215" s="10"/>
      <c r="F215" s="50" t="s">
        <v>210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x14ac:dyDescent="0.25">
      <c r="A216" s="10"/>
      <c r="B216" s="141"/>
      <c r="C216" s="10"/>
      <c r="D216" s="184"/>
      <c r="E216" s="10"/>
      <c r="F216" s="141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x14ac:dyDescent="0.25">
      <c r="A217" s="10"/>
      <c r="B217" s="82" t="str">
        <f>B201&amp;" lag - Enkel Serie"</f>
        <v>13 lag - Enkel Serie</v>
      </c>
      <c r="C217" s="10"/>
      <c r="D217" s="82" t="str">
        <f>D201&amp;" lag - Enkel Serie"</f>
        <v>12 lag - Enkel Serie</v>
      </c>
      <c r="E217" s="10"/>
      <c r="F217" s="82" t="str">
        <f>F201&amp;" lag - Enkel Serie"</f>
        <v>13 lag - Enkel Serie</v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x14ac:dyDescent="0.25">
      <c r="A218" s="10"/>
      <c r="B218" s="82" t="str">
        <f>(B201-1)*1&amp;" Kamper"</f>
        <v>12 Kamper</v>
      </c>
      <c r="C218" s="10"/>
      <c r="D218" s="79" t="str">
        <f>(D201-1)*1&amp;" Kamper"</f>
        <v>11 Kamper</v>
      </c>
      <c r="E218" s="10"/>
      <c r="F218" s="82" t="str">
        <f>(F201-1)*1&amp;" Kamper"</f>
        <v>12 Kamper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x14ac:dyDescent="0.25">
      <c r="A219" s="10"/>
      <c r="B219" s="194"/>
      <c r="C219" s="10"/>
      <c r="D219" s="194"/>
      <c r="E219" s="10"/>
      <c r="F219" s="194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30" x14ac:dyDescent="0.25">
      <c r="A220" s="10"/>
      <c r="B220" s="172" t="s">
        <v>467</v>
      </c>
      <c r="C220" s="10"/>
      <c r="D220" s="172" t="s">
        <v>467</v>
      </c>
      <c r="E220" s="10"/>
      <c r="F220" s="172" t="s">
        <v>467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x14ac:dyDescent="0.25">
      <c r="A221" s="10"/>
      <c r="B221" s="171" t="s">
        <v>196</v>
      </c>
      <c r="C221" s="10"/>
      <c r="D221" s="171" t="s">
        <v>196</v>
      </c>
      <c r="E221" s="10"/>
      <c r="F221" s="171" t="s">
        <v>196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x14ac:dyDescent="0.25">
      <c r="A222" s="10"/>
      <c r="B222" s="195"/>
      <c r="C222" s="10"/>
      <c r="D222" s="195"/>
      <c r="E222" s="10"/>
      <c r="F222" s="195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x14ac:dyDescent="0.25">
      <c r="A223" s="10"/>
      <c r="B223" s="21"/>
      <c r="C223" s="10"/>
      <c r="D223" s="2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x14ac:dyDescent="0.25">
      <c r="A224" s="10"/>
      <c r="B224"/>
      <c r="C224" s="10"/>
      <c r="D224"/>
      <c r="E224" s="10"/>
      <c r="F224"/>
      <c r="G224" s="10"/>
      <c r="H224"/>
      <c r="I224" s="10"/>
      <c r="J224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x14ac:dyDescent="0.25">
      <c r="A225" s="10"/>
      <c r="B225"/>
      <c r="C225" s="10"/>
      <c r="D225"/>
      <c r="E225" s="10"/>
      <c r="F225"/>
      <c r="G225" s="10"/>
      <c r="H225"/>
      <c r="I225" s="10"/>
      <c r="J225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x14ac:dyDescent="0.25">
      <c r="A226" s="10"/>
      <c r="B226"/>
      <c r="C226" s="10"/>
      <c r="D226"/>
      <c r="E226" s="10"/>
      <c r="F226"/>
      <c r="G226" s="10"/>
      <c r="H226"/>
      <c r="I226" s="10"/>
      <c r="J226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x14ac:dyDescent="0.25">
      <c r="A227" s="10"/>
      <c r="B227"/>
      <c r="C227" s="10"/>
      <c r="D227"/>
      <c r="E227" s="10"/>
      <c r="F227"/>
      <c r="G227" s="10"/>
      <c r="H227"/>
      <c r="I227" s="10"/>
      <c r="J227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x14ac:dyDescent="0.25">
      <c r="A228" s="10"/>
      <c r="B228"/>
      <c r="C228" s="10"/>
      <c r="D228"/>
      <c r="E228" s="10"/>
      <c r="F228"/>
      <c r="G228" s="10"/>
      <c r="H228"/>
      <c r="I228" s="10"/>
      <c r="J228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x14ac:dyDescent="0.25">
      <c r="A229" s="10"/>
      <c r="B22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x14ac:dyDescent="0.25">
      <c r="A230" s="10"/>
      <c r="B23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s="68" customFormat="1" ht="21" x14ac:dyDescent="0.35">
      <c r="B231" s="68" t="s">
        <v>486</v>
      </c>
      <c r="D231" s="72">
        <f>B233+F233+B258+D258</f>
        <v>44</v>
      </c>
      <c r="E231" s="68" t="s">
        <v>6</v>
      </c>
    </row>
    <row r="232" spans="1:33" ht="18.75" x14ac:dyDescent="0.3">
      <c r="A232" s="10"/>
      <c r="B232" s="49"/>
      <c r="C232" s="49"/>
      <c r="D232" s="49"/>
      <c r="E232" s="49"/>
      <c r="F232" s="49"/>
      <c r="G232" s="10"/>
      <c r="H232" s="49"/>
      <c r="I232" s="42"/>
      <c r="J232" s="10"/>
      <c r="K232" s="10"/>
      <c r="L232" s="10"/>
      <c r="M232" s="49"/>
      <c r="N232" s="49"/>
      <c r="O232" s="49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x14ac:dyDescent="0.25">
      <c r="A233" s="10"/>
      <c r="B233" s="138">
        <f>COUNTA(B235:B252)</f>
        <v>18</v>
      </c>
      <c r="C233" s="5"/>
      <c r="D233" s="10"/>
      <c r="E233" s="10"/>
      <c r="F233" s="185">
        <f>COUNTA(F235:F248)</f>
        <v>10</v>
      </c>
      <c r="G233" s="10"/>
      <c r="H233" s="10"/>
      <c r="I233" s="10"/>
      <c r="J233" s="10"/>
      <c r="K233" s="10"/>
      <c r="L233" s="10"/>
      <c r="M233" s="10"/>
      <c r="N233" s="5"/>
      <c r="O233" s="10"/>
      <c r="P233" s="10"/>
      <c r="Q233" s="18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5" customHeight="1" x14ac:dyDescent="0.25">
      <c r="A234" s="10"/>
      <c r="B234" s="83" t="s">
        <v>487</v>
      </c>
      <c r="C234" s="10"/>
      <c r="D234" s="10"/>
      <c r="E234" s="10"/>
      <c r="F234" s="74" t="s">
        <v>488</v>
      </c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8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x14ac:dyDescent="0.25">
      <c r="A235" s="10"/>
      <c r="B235" s="50" t="s">
        <v>236</v>
      </c>
      <c r="C235" s="10"/>
      <c r="D235" s="10"/>
      <c r="E235" s="10"/>
      <c r="F235" s="64" t="s">
        <v>16</v>
      </c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x14ac:dyDescent="0.25">
      <c r="A236" s="10"/>
      <c r="B236" s="121" t="s">
        <v>175</v>
      </c>
      <c r="C236" s="10"/>
      <c r="D236" s="10"/>
      <c r="E236" s="10"/>
      <c r="F236" s="64" t="s">
        <v>187</v>
      </c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x14ac:dyDescent="0.25">
      <c r="A237" s="10"/>
      <c r="B237" s="121" t="s">
        <v>34</v>
      </c>
      <c r="C237" s="10"/>
      <c r="D237" s="10"/>
      <c r="E237" s="10"/>
      <c r="F237" s="64" t="s">
        <v>56</v>
      </c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x14ac:dyDescent="0.25">
      <c r="A238" s="10"/>
      <c r="B238" s="121" t="s">
        <v>409</v>
      </c>
      <c r="C238" s="10"/>
      <c r="D238" s="10"/>
      <c r="E238" s="10"/>
      <c r="F238" s="64" t="s">
        <v>321</v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x14ac:dyDescent="0.25">
      <c r="A239" s="10"/>
      <c r="B239" s="121" t="s">
        <v>18</v>
      </c>
      <c r="C239" s="10"/>
      <c r="D239" s="10"/>
      <c r="E239" s="10"/>
      <c r="F239" s="64" t="s">
        <v>36</v>
      </c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x14ac:dyDescent="0.25">
      <c r="A240" s="10"/>
      <c r="B240" s="121" t="s">
        <v>96</v>
      </c>
      <c r="C240" s="10"/>
      <c r="D240" s="10"/>
      <c r="E240" s="10"/>
      <c r="F240" s="64" t="s">
        <v>27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x14ac:dyDescent="0.25">
      <c r="A241" s="10"/>
      <c r="B241" s="121" t="s">
        <v>110</v>
      </c>
      <c r="C241" s="10"/>
      <c r="D241" s="10"/>
      <c r="E241" s="10"/>
      <c r="F241" s="63" t="s">
        <v>489</v>
      </c>
      <c r="G241" s="10"/>
      <c r="H241" s="10"/>
      <c r="I241" s="10"/>
      <c r="J241" s="10"/>
      <c r="K241" s="10"/>
      <c r="L241" s="10"/>
      <c r="M241" s="10"/>
      <c r="N241" s="27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x14ac:dyDescent="0.25">
      <c r="A242" s="10"/>
      <c r="B242" s="121" t="s">
        <v>98</v>
      </c>
      <c r="C242" s="10"/>
      <c r="D242" s="10"/>
      <c r="E242" s="10"/>
      <c r="F242" s="63" t="s">
        <v>490</v>
      </c>
      <c r="G242" s="10"/>
      <c r="H242" s="10"/>
      <c r="I242" s="10"/>
      <c r="J242" s="10"/>
      <c r="K242" s="10"/>
      <c r="L242" s="10"/>
      <c r="M242" s="10"/>
      <c r="N242" s="27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x14ac:dyDescent="0.25">
      <c r="A243" s="10"/>
      <c r="B243" s="121" t="s">
        <v>443</v>
      </c>
      <c r="C243" s="10"/>
      <c r="D243" s="10"/>
      <c r="E243" s="10"/>
      <c r="F243" s="63" t="s">
        <v>89</v>
      </c>
      <c r="G243" s="10"/>
      <c r="H243" s="10"/>
      <c r="I243" s="10"/>
      <c r="J243" s="10"/>
      <c r="K243" s="10"/>
      <c r="L243" s="10"/>
      <c r="M243" s="10"/>
      <c r="N243" s="27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x14ac:dyDescent="0.25">
      <c r="A244" s="10"/>
      <c r="B244" s="187" t="s">
        <v>446</v>
      </c>
      <c r="C244" s="10"/>
      <c r="D244" s="10"/>
      <c r="E244" s="10"/>
      <c r="F244" s="63" t="s">
        <v>100</v>
      </c>
      <c r="G244" s="10"/>
      <c r="H244" s="10"/>
      <c r="I244" s="10"/>
      <c r="J244" s="10"/>
      <c r="K244" s="10"/>
      <c r="L244" s="10"/>
      <c r="M244" s="10"/>
      <c r="N244" s="46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x14ac:dyDescent="0.25">
      <c r="A245" s="10"/>
      <c r="B245" s="121" t="s">
        <v>43</v>
      </c>
      <c r="C245" s="10"/>
      <c r="D245" s="10"/>
      <c r="E245" s="10"/>
      <c r="F245" s="95"/>
      <c r="G245" s="10"/>
      <c r="H245" s="10"/>
      <c r="I245" s="10"/>
      <c r="J245" s="10"/>
      <c r="K245" s="10"/>
      <c r="L245" s="10"/>
      <c r="M245" s="10"/>
      <c r="N245" s="46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x14ac:dyDescent="0.25">
      <c r="A246" s="10"/>
      <c r="B246" s="121" t="s">
        <v>456</v>
      </c>
      <c r="C246" s="10"/>
      <c r="D246" s="10"/>
      <c r="E246" s="10"/>
      <c r="F246" s="95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x14ac:dyDescent="0.25">
      <c r="A247" s="10"/>
      <c r="B247" s="50" t="s">
        <v>163</v>
      </c>
      <c r="C247" s="10"/>
      <c r="D247" s="10"/>
      <c r="E247" s="10"/>
      <c r="F247" s="95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x14ac:dyDescent="0.25">
      <c r="A248" s="10"/>
      <c r="B248" s="121" t="s">
        <v>131</v>
      </c>
      <c r="C248" s="10"/>
      <c r="D248" s="10"/>
      <c r="E248" s="10"/>
      <c r="F248" s="95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x14ac:dyDescent="0.25">
      <c r="A249" s="10"/>
      <c r="B249" s="121" t="s">
        <v>132</v>
      </c>
      <c r="C249"/>
      <c r="D249" s="10"/>
      <c r="E249"/>
      <c r="F249" s="74" t="str">
        <f>F233&amp;" lag - Dobbel Serie"</f>
        <v>10 lag - Dobbel Serie</v>
      </c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x14ac:dyDescent="0.25">
      <c r="A250" s="10"/>
      <c r="B250" s="121" t="s">
        <v>188</v>
      </c>
      <c r="C250"/>
      <c r="D250" s="10"/>
      <c r="E250"/>
      <c r="F250" s="74" t="str">
        <f>(F233-1)*2&amp;" Kamper"</f>
        <v>18 Kamper</v>
      </c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x14ac:dyDescent="0.25">
      <c r="A251" s="10"/>
      <c r="B251" s="121" t="s">
        <v>130</v>
      </c>
      <c r="C251"/>
      <c r="D251"/>
      <c r="E251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27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</row>
    <row r="252" spans="1:33" x14ac:dyDescent="0.25">
      <c r="A252" s="10"/>
      <c r="B252" s="198" t="s">
        <v>71</v>
      </c>
      <c r="C252"/>
      <c r="D252"/>
      <c r="E252"/>
      <c r="F252" s="21" t="s">
        <v>464</v>
      </c>
      <c r="G252" s="10"/>
      <c r="H252" s="10"/>
      <c r="I252" s="10"/>
      <c r="J252" s="10"/>
      <c r="K252" s="10"/>
      <c r="L252" s="10"/>
      <c r="M252" s="10"/>
      <c r="N252" s="10"/>
      <c r="O252" s="10"/>
      <c r="P252" s="27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x14ac:dyDescent="0.25">
      <c r="A253" s="10"/>
      <c r="B253" s="83" t="str">
        <f>B233&amp;" lag - Enkelt Serie"</f>
        <v>18 lag - Enkelt Serie</v>
      </c>
      <c r="C253"/>
      <c r="D253"/>
      <c r="E253"/>
      <c r="F253" s="10"/>
      <c r="G253" s="10"/>
      <c r="H253"/>
      <c r="I253" s="10"/>
      <c r="J253" s="10"/>
      <c r="K253" s="10"/>
      <c r="L253" s="10"/>
      <c r="M253" s="10"/>
      <c r="N253" s="10"/>
      <c r="O253" s="10"/>
      <c r="P253" s="46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5" customHeight="1" x14ac:dyDescent="0.25">
      <c r="A254" s="10"/>
      <c r="B254" s="83" t="str">
        <f>(B233-1)*1&amp;" Kamper"</f>
        <v>17 Kamper</v>
      </c>
      <c r="C254"/>
      <c r="D254" s="10"/>
      <c r="E254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46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x14ac:dyDescent="0.25">
      <c r="A255" s="10"/>
      <c r="B255" s="10"/>
      <c r="C255"/>
      <c r="D255" s="10"/>
      <c r="E255"/>
      <c r="F255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x14ac:dyDescent="0.25">
      <c r="A256" s="10"/>
      <c r="B256" s="21" t="s">
        <v>464</v>
      </c>
      <c r="C256" s="122"/>
      <c r="D256" s="10"/>
      <c r="E256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8.75" x14ac:dyDescent="0.3">
      <c r="A257" s="10"/>
      <c r="B257" s="49"/>
      <c r="C257" s="123"/>
      <c r="D257" s="10"/>
      <c r="E257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x14ac:dyDescent="0.25">
      <c r="A258" s="10"/>
      <c r="B258" s="5">
        <f>COUNTA(B260:B272)</f>
        <v>8</v>
      </c>
      <c r="C258" s="123"/>
      <c r="D258" s="5">
        <f>COUNTA(D260:D273)</f>
        <v>8</v>
      </c>
      <c r="E258"/>
      <c r="F258" s="10"/>
      <c r="G258" s="10"/>
      <c r="H258"/>
      <c r="I258" s="10"/>
      <c r="J258" s="10"/>
      <c r="K258" s="10"/>
      <c r="L258" s="27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x14ac:dyDescent="0.25">
      <c r="A259" s="10"/>
      <c r="B259" s="151" t="s">
        <v>491</v>
      </c>
      <c r="C259" s="122"/>
      <c r="D259" s="81" t="s">
        <v>492</v>
      </c>
      <c r="E259"/>
      <c r="F259" s="10"/>
      <c r="G259" s="10"/>
      <c r="H259"/>
      <c r="I259" s="10"/>
      <c r="J259" s="10"/>
      <c r="K259" s="10"/>
      <c r="L259" s="27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x14ac:dyDescent="0.25">
      <c r="A260" s="10"/>
      <c r="B260" s="22" t="s">
        <v>74</v>
      </c>
      <c r="C260" s="123"/>
      <c r="D260" s="97" t="s">
        <v>281</v>
      </c>
      <c r="E260"/>
      <c r="F260" s="10"/>
      <c r="G260" s="10"/>
      <c r="H260" s="10"/>
      <c r="I260" s="10"/>
      <c r="J260" s="10"/>
      <c r="K260" s="10"/>
      <c r="L260" s="46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x14ac:dyDescent="0.25">
      <c r="A261" s="10"/>
      <c r="B261" s="22" t="s">
        <v>28</v>
      </c>
      <c r="C261" s="123"/>
      <c r="D261" s="97" t="s">
        <v>410</v>
      </c>
      <c r="E261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x14ac:dyDescent="0.25">
      <c r="A262" s="10"/>
      <c r="B262" s="22" t="s">
        <v>253</v>
      </c>
      <c r="C262" s="122"/>
      <c r="D262" s="97" t="s">
        <v>38</v>
      </c>
      <c r="E262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x14ac:dyDescent="0.25">
      <c r="A263" s="10"/>
      <c r="B263" s="22" t="s">
        <v>30</v>
      </c>
      <c r="C263" s="123"/>
      <c r="D263" s="50" t="s">
        <v>180</v>
      </c>
      <c r="E263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44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x14ac:dyDescent="0.25">
      <c r="A264" s="10"/>
      <c r="B264" s="22" t="s">
        <v>193</v>
      </c>
      <c r="C264" s="123"/>
      <c r="D264" s="50" t="s">
        <v>24</v>
      </c>
      <c r="E264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37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x14ac:dyDescent="0.25">
      <c r="A265" s="10"/>
      <c r="B265" s="22" t="s">
        <v>438</v>
      </c>
      <c r="C265" s="122"/>
      <c r="D265" s="97" t="s">
        <v>258</v>
      </c>
      <c r="E265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44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x14ac:dyDescent="0.25">
      <c r="A266" s="10"/>
      <c r="B266" s="22" t="s">
        <v>102</v>
      </c>
      <c r="C266" s="123"/>
      <c r="D266" s="97" t="s">
        <v>108</v>
      </c>
      <c r="E266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44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x14ac:dyDescent="0.25">
      <c r="A267" s="10"/>
      <c r="B267" s="1" t="s">
        <v>186</v>
      </c>
      <c r="C267" s="123"/>
      <c r="D267" s="97" t="s">
        <v>493</v>
      </c>
      <c r="E267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44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x14ac:dyDescent="0.25">
      <c r="A268" s="10"/>
      <c r="B268" s="112"/>
      <c r="C268"/>
      <c r="D268" s="112"/>
      <c r="E268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44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x14ac:dyDescent="0.25">
      <c r="A269" s="44"/>
      <c r="B269" s="121"/>
      <c r="C269"/>
      <c r="D269" s="121"/>
      <c r="E269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44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x14ac:dyDescent="0.25">
      <c r="A270" s="10"/>
      <c r="B270" s="97"/>
      <c r="C270"/>
      <c r="D270" s="97"/>
      <c r="E27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44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x14ac:dyDescent="0.25">
      <c r="A271" s="10"/>
      <c r="B271" s="97"/>
      <c r="C271"/>
      <c r="D271" s="97"/>
      <c r="E271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44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x14ac:dyDescent="0.25">
      <c r="A272" s="10"/>
      <c r="B272" s="97"/>
      <c r="C272" s="10"/>
      <c r="D272" s="97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44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x14ac:dyDescent="0.25">
      <c r="A273" s="10"/>
      <c r="B273" s="97"/>
      <c r="C273" s="10"/>
      <c r="D273" s="97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37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x14ac:dyDescent="0.25">
      <c r="A274" s="10"/>
      <c r="B274" s="88" t="str">
        <f>B258&amp;" lag - EnkelSerie"</f>
        <v>8 lag - EnkelSerie</v>
      </c>
      <c r="C274" s="10"/>
      <c r="D274" s="88" t="str">
        <f>D258&amp;" lag - Enkel Serie"</f>
        <v>8 lag - Enkel Serie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37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x14ac:dyDescent="0.25">
      <c r="A275" s="10"/>
      <c r="B275" s="82" t="str">
        <f>(B258-1)*1&amp;" Kamper"</f>
        <v>7 Kamper</v>
      </c>
      <c r="C275" s="10"/>
      <c r="D275" s="82" t="str">
        <f>(D258-1)*1&amp;" Kamper"</f>
        <v>7 Kamper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37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x14ac:dyDescent="0.25">
      <c r="A276" s="10"/>
      <c r="B276" s="197"/>
      <c r="C276" s="10"/>
      <c r="D276" s="197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37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x14ac:dyDescent="0.25">
      <c r="A277" s="10"/>
      <c r="B277" s="171" t="s">
        <v>478</v>
      </c>
      <c r="C277" s="10"/>
      <c r="D277" s="171" t="s">
        <v>478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37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x14ac:dyDescent="0.25">
      <c r="A278" s="10"/>
      <c r="B278" s="171" t="s">
        <v>494</v>
      </c>
      <c r="C278" s="10"/>
      <c r="D278" s="171" t="s">
        <v>494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37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x14ac:dyDescent="0.25">
      <c r="A279" s="10"/>
      <c r="B279" s="171" t="s">
        <v>495</v>
      </c>
      <c r="C279" s="10"/>
      <c r="D279" s="171" t="s">
        <v>495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37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x14ac:dyDescent="0.25">
      <c r="A280" s="10"/>
      <c r="B280" s="173"/>
      <c r="C280" s="10"/>
      <c r="D280" s="173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37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x14ac:dyDescent="0.25">
      <c r="A281" s="10"/>
      <c r="B281" s="10"/>
      <c r="C281" s="10"/>
      <c r="D281" s="10"/>
      <c r="E281" s="10"/>
      <c r="F281" s="5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44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x14ac:dyDescent="0.25">
      <c r="A282" s="10"/>
      <c r="B282" s="10"/>
      <c r="C282" s="10"/>
      <c r="D282" s="10"/>
      <c r="E282" s="10"/>
      <c r="F282" s="46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44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x14ac:dyDescent="0.25">
      <c r="A283" s="10"/>
      <c r="B283" s="10"/>
      <c r="C283" s="10"/>
      <c r="D283" s="10"/>
      <c r="E283" s="10"/>
      <c r="F283" s="46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44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s="70" customFormat="1" ht="21" x14ac:dyDescent="0.35">
      <c r="B284" s="68" t="s">
        <v>496</v>
      </c>
      <c r="D284" s="68">
        <f>B287+D287+B312+D312+F312</f>
        <v>46</v>
      </c>
      <c r="E284" s="68" t="s">
        <v>6</v>
      </c>
    </row>
    <row r="285" spans="1:33" ht="18.75" x14ac:dyDescent="0.3">
      <c r="A285" s="10"/>
      <c r="B285" s="49"/>
      <c r="C285" s="49"/>
      <c r="D285" s="49"/>
      <c r="E285" s="10"/>
      <c r="F285" s="10"/>
      <c r="G285" s="10"/>
      <c r="H285" s="10"/>
      <c r="I285" s="10"/>
      <c r="J285" s="10"/>
      <c r="K285" s="10"/>
      <c r="L285" s="49"/>
      <c r="M285" s="49"/>
      <c r="N285" s="49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2.75" customHeight="1" x14ac:dyDescent="0.3">
      <c r="A286" s="10"/>
      <c r="B286"/>
      <c r="C286" s="10"/>
      <c r="D286" s="10"/>
      <c r="E286" s="10"/>
      <c r="F286" s="10"/>
      <c r="G286" s="49"/>
      <c r="H286" s="10"/>
      <c r="I286" s="10"/>
      <c r="J286" s="10"/>
      <c r="K286" s="49"/>
      <c r="L286" s="49"/>
      <c r="M286" s="49"/>
      <c r="N286" s="49"/>
      <c r="O286" s="49"/>
      <c r="P286" s="49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4.1" customHeight="1" x14ac:dyDescent="0.3">
      <c r="A287" s="10"/>
      <c r="B287" s="45">
        <f>COUNTA(B289:B301)</f>
        <v>10</v>
      </c>
      <c r="C287" s="45"/>
      <c r="D287" s="45">
        <f t="shared" ref="D287" si="0">COUNTA(D289:D301)</f>
        <v>10</v>
      </c>
      <c r="E287" s="10"/>
      <c r="F287" s="10"/>
      <c r="G287" s="49"/>
      <c r="H287" s="10"/>
      <c r="I287" s="10"/>
      <c r="J287" s="10"/>
      <c r="K287" s="49"/>
      <c r="L287" s="49"/>
      <c r="M287" s="49"/>
      <c r="N287" s="49"/>
      <c r="O287" s="49"/>
      <c r="P287" s="49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8.75" customHeight="1" x14ac:dyDescent="0.3">
      <c r="A288" s="10"/>
      <c r="B288" s="74" t="s">
        <v>497</v>
      </c>
      <c r="C288" s="10"/>
      <c r="D288" s="77" t="s">
        <v>498</v>
      </c>
      <c r="E288" s="10"/>
      <c r="F288" s="10"/>
      <c r="G288" s="49"/>
      <c r="H288" s="10"/>
      <c r="I288" s="10"/>
      <c r="J288" s="10"/>
      <c r="K288" s="49"/>
      <c r="L288" s="49"/>
      <c r="M288" s="49"/>
      <c r="N288" s="49"/>
      <c r="O288" s="49"/>
      <c r="P288" s="49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2.75" customHeight="1" x14ac:dyDescent="0.3">
      <c r="A289" s="10"/>
      <c r="B289" s="22" t="s">
        <v>34</v>
      </c>
      <c r="C289" s="10"/>
      <c r="D289" s="22" t="s">
        <v>175</v>
      </c>
      <c r="E289" s="10"/>
      <c r="F289" s="10"/>
      <c r="G289" s="49"/>
      <c r="H289" s="10"/>
      <c r="I289" s="10"/>
      <c r="J289" s="10"/>
      <c r="K289" s="49"/>
      <c r="L289" s="49"/>
      <c r="M289" s="49"/>
      <c r="N289" s="49"/>
      <c r="O289" s="49"/>
      <c r="P289" s="49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2.75" customHeight="1" x14ac:dyDescent="0.3">
      <c r="A290" s="10"/>
      <c r="B290" s="22" t="s">
        <v>88</v>
      </c>
      <c r="C290" s="10"/>
      <c r="D290" s="22" t="s">
        <v>174</v>
      </c>
      <c r="E290" s="10"/>
      <c r="F290" s="10"/>
      <c r="G290" s="49"/>
      <c r="H290" s="10"/>
      <c r="I290" s="10"/>
      <c r="J290" s="10"/>
      <c r="K290" s="49"/>
      <c r="L290" s="49"/>
      <c r="M290" s="49"/>
      <c r="N290" s="49"/>
      <c r="O290" s="49"/>
      <c r="P290" s="49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2.75" customHeight="1" x14ac:dyDescent="0.3">
      <c r="A291" s="10"/>
      <c r="B291" s="22" t="s">
        <v>499</v>
      </c>
      <c r="C291" s="10"/>
      <c r="D291" s="22" t="s">
        <v>405</v>
      </c>
      <c r="E291" s="10"/>
      <c r="F291" s="10"/>
      <c r="G291" s="49"/>
      <c r="H291" s="10"/>
      <c r="I291" s="10"/>
      <c r="J291" s="10"/>
      <c r="K291" s="49"/>
      <c r="L291" s="49"/>
      <c r="M291" s="49"/>
      <c r="N291" s="49"/>
      <c r="O291" s="49"/>
      <c r="P291" s="49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2.75" customHeight="1" x14ac:dyDescent="0.3">
      <c r="A292" s="10"/>
      <c r="B292" s="22" t="s">
        <v>18</v>
      </c>
      <c r="C292" s="10"/>
      <c r="D292" s="22" t="s">
        <v>409</v>
      </c>
      <c r="E292" s="10"/>
      <c r="F292" s="10"/>
      <c r="G292" s="49"/>
      <c r="H292" s="10"/>
      <c r="I292" s="10"/>
      <c r="J292" s="10"/>
      <c r="K292" s="49"/>
      <c r="L292" s="49"/>
      <c r="M292" s="49"/>
      <c r="N292" s="49"/>
      <c r="O292" s="49"/>
      <c r="P292" s="49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2.75" customHeight="1" x14ac:dyDescent="0.3">
      <c r="A293" s="10"/>
      <c r="B293" s="22" t="s">
        <v>90</v>
      </c>
      <c r="C293" s="10"/>
      <c r="D293" s="22" t="s">
        <v>110</v>
      </c>
      <c r="E293" s="10"/>
      <c r="F293" s="10"/>
      <c r="G293" s="49"/>
      <c r="H293" s="10"/>
      <c r="I293" s="10"/>
      <c r="J293" s="10"/>
      <c r="K293" s="49"/>
      <c r="L293" s="49"/>
      <c r="M293" s="49"/>
      <c r="N293" s="49"/>
      <c r="O293" s="49"/>
      <c r="P293" s="49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2.75" customHeight="1" x14ac:dyDescent="0.3">
      <c r="A294" s="10"/>
      <c r="B294" s="22" t="s">
        <v>96</v>
      </c>
      <c r="C294" s="10"/>
      <c r="D294" s="22" t="s">
        <v>410</v>
      </c>
      <c r="E294" s="10"/>
      <c r="F294" s="10"/>
      <c r="G294" s="49"/>
      <c r="H294" s="10"/>
      <c r="I294" s="10"/>
      <c r="J294" s="10"/>
      <c r="K294" s="49"/>
      <c r="L294" s="49"/>
      <c r="M294" s="49"/>
      <c r="N294" s="49"/>
      <c r="O294" s="49"/>
      <c r="P294" s="49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2.75" customHeight="1" x14ac:dyDescent="0.3">
      <c r="A295" s="10"/>
      <c r="B295" s="22" t="s">
        <v>28</v>
      </c>
      <c r="C295" s="10"/>
      <c r="D295" s="22" t="s">
        <v>112</v>
      </c>
      <c r="E295" s="10"/>
      <c r="F295" s="10"/>
      <c r="G295" s="49"/>
      <c r="H295" s="10"/>
      <c r="I295" s="10"/>
      <c r="J295" s="10"/>
      <c r="K295" s="49"/>
      <c r="L295" s="49"/>
      <c r="M295" s="49"/>
      <c r="N295" s="49"/>
      <c r="O295" s="49"/>
      <c r="P295" s="49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2.75" customHeight="1" x14ac:dyDescent="0.3">
      <c r="A296" s="10"/>
      <c r="B296" s="22" t="s">
        <v>53</v>
      </c>
      <c r="C296" s="10"/>
      <c r="D296" s="22" t="s">
        <v>106</v>
      </c>
      <c r="E296" s="10"/>
      <c r="F296" s="10"/>
      <c r="G296" s="49"/>
      <c r="H296" s="10"/>
      <c r="I296" s="10"/>
      <c r="J296" s="10"/>
      <c r="K296" s="49"/>
      <c r="L296" s="49"/>
      <c r="M296" s="49"/>
      <c r="N296" s="49"/>
      <c r="O296" s="49"/>
      <c r="P296" s="49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ht="12.75" customHeight="1" x14ac:dyDescent="0.3">
      <c r="A297" s="10"/>
      <c r="B297" s="22" t="s">
        <v>163</v>
      </c>
      <c r="C297" s="10"/>
      <c r="D297" s="22" t="s">
        <v>132</v>
      </c>
      <c r="E297" s="10"/>
      <c r="F297" s="10"/>
      <c r="G297" s="49"/>
      <c r="H297" s="10"/>
      <c r="I297" s="10"/>
      <c r="J297" s="10"/>
      <c r="K297" s="49"/>
      <c r="L297" s="49"/>
      <c r="M297" s="49"/>
      <c r="N297" s="49"/>
      <c r="O297" s="49"/>
      <c r="P297" s="49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</row>
    <row r="298" spans="1:33" ht="12.75" customHeight="1" x14ac:dyDescent="0.3">
      <c r="A298" s="10"/>
      <c r="B298" s="22" t="s">
        <v>113</v>
      </c>
      <c r="C298" s="10"/>
      <c r="D298" s="22" t="s">
        <v>71</v>
      </c>
      <c r="E298" s="10"/>
      <c r="F298" s="10"/>
      <c r="G298" s="49"/>
      <c r="H298" s="10"/>
      <c r="I298" s="10"/>
      <c r="J298" s="10"/>
      <c r="K298" s="49"/>
      <c r="L298" s="49"/>
      <c r="M298" s="49"/>
      <c r="N298" s="49"/>
      <c r="O298" s="49"/>
      <c r="P298" s="49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2.75" customHeight="1" x14ac:dyDescent="0.3">
      <c r="A299" s="10"/>
      <c r="B299" s="22"/>
      <c r="C299" s="10"/>
      <c r="D299" s="22"/>
      <c r="E299" s="10"/>
      <c r="F299" s="10"/>
      <c r="G299" s="49"/>
      <c r="H299" s="10"/>
      <c r="I299" s="10"/>
      <c r="J299" s="10"/>
      <c r="K299" s="49"/>
      <c r="L299" s="49"/>
      <c r="M299" s="49"/>
      <c r="N299" s="49"/>
      <c r="O299" s="49"/>
      <c r="P299" s="49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2.75" customHeight="1" x14ac:dyDescent="0.3">
      <c r="A300" s="10"/>
      <c r="B300" s="22"/>
      <c r="C300" s="10"/>
      <c r="D300" s="22"/>
      <c r="E300" s="10"/>
      <c r="F300" s="10"/>
      <c r="G300" s="49"/>
      <c r="H300" s="10"/>
      <c r="I300" s="10"/>
      <c r="J300" s="10"/>
      <c r="K300" s="49"/>
      <c r="L300" s="49"/>
      <c r="M300" s="49"/>
      <c r="N300" s="49"/>
      <c r="O300" s="49"/>
      <c r="P300" s="49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2.75" customHeight="1" x14ac:dyDescent="0.3">
      <c r="A301" s="10"/>
      <c r="B301" s="22"/>
      <c r="C301" s="10"/>
      <c r="D301" s="22"/>
      <c r="E301" s="10"/>
      <c r="F301" s="10"/>
      <c r="G301" s="49"/>
      <c r="H301" s="10"/>
      <c r="I301" s="10"/>
      <c r="J301" s="10"/>
      <c r="K301" s="49"/>
      <c r="L301" s="49"/>
      <c r="M301" s="49"/>
      <c r="N301" s="49"/>
      <c r="O301" s="49"/>
      <c r="P301" s="49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8.75" customHeight="1" x14ac:dyDescent="0.3">
      <c r="A302" s="10"/>
      <c r="B302" s="74" t="str">
        <f>B287&amp;" lag - Dobbel Serie"</f>
        <v>10 lag - Dobbel Serie</v>
      </c>
      <c r="C302" s="10"/>
      <c r="D302" s="78" t="str">
        <f>D287&amp;" lag - Dobbel Serie"</f>
        <v>10 lag - Dobbel Serie</v>
      </c>
      <c r="E302" s="10"/>
      <c r="F302" s="10"/>
      <c r="G302" s="49"/>
      <c r="H302" s="10"/>
      <c r="I302" s="10"/>
      <c r="J302" s="10"/>
      <c r="K302" s="49"/>
      <c r="L302" s="49"/>
      <c r="M302" s="49"/>
      <c r="N302" s="49"/>
      <c r="O302" s="49"/>
      <c r="P302" s="49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x14ac:dyDescent="0.25">
      <c r="A303" s="10"/>
      <c r="B303" s="74" t="str">
        <f>(B287-1)*2&amp;" Kamper"</f>
        <v>18 Kamper</v>
      </c>
      <c r="C303" s="10"/>
      <c r="D303" s="74" t="str">
        <f t="shared" ref="D303" si="1">(D287-1)*2&amp;" Kamper"</f>
        <v>18 Kamper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5.75" x14ac:dyDescent="0.25">
      <c r="A304" s="10"/>
      <c r="B304" s="42"/>
      <c r="C304" s="104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.75" x14ac:dyDescent="0.25">
      <c r="A305" s="10"/>
      <c r="B305" s="21" t="s">
        <v>500</v>
      </c>
      <c r="C305" s="10"/>
      <c r="D305" s="21" t="s">
        <v>500</v>
      </c>
      <c r="E305" s="104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5.75" x14ac:dyDescent="0.25">
      <c r="A306" s="10"/>
      <c r="B306" s="42"/>
      <c r="C306" s="104"/>
      <c r="D306" s="10"/>
      <c r="E306" s="104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5.75" x14ac:dyDescent="0.25">
      <c r="A307" s="10"/>
      <c r="B307" s="42"/>
      <c r="C307" s="104"/>
      <c r="D307" s="42"/>
      <c r="E307" s="104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44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8.75" x14ac:dyDescent="0.3">
      <c r="A310" s="10"/>
      <c r="B310" s="49"/>
      <c r="C310" s="49"/>
      <c r="D310" s="49"/>
      <c r="E310" s="10"/>
      <c r="F310" s="49" t="s">
        <v>7</v>
      </c>
      <c r="G310" s="10"/>
      <c r="H310" s="49"/>
      <c r="I310" s="10"/>
      <c r="J310" s="10"/>
      <c r="K310" s="10"/>
      <c r="L310" s="10"/>
      <c r="M310" s="10"/>
      <c r="N310" s="10"/>
      <c r="O310" s="10"/>
      <c r="P310" s="10"/>
      <c r="Q310" s="44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x14ac:dyDescent="0.25">
      <c r="A311" s="10"/>
      <c r="B311" s="10"/>
      <c r="C311" s="10"/>
      <c r="D311" s="47"/>
      <c r="E311" s="21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44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x14ac:dyDescent="0.25">
      <c r="A312" s="10"/>
      <c r="B312" s="21">
        <f>COUNTA(B314:B323)</f>
        <v>9</v>
      </c>
      <c r="C312" s="10"/>
      <c r="D312" s="21">
        <f>COUNTA(D314:D322)</f>
        <v>9</v>
      </c>
      <c r="E312" s="21"/>
      <c r="F312" s="5">
        <f>COUNTA(F314:F325)</f>
        <v>8</v>
      </c>
      <c r="G312" s="10"/>
      <c r="H312" s="21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x14ac:dyDescent="0.25">
      <c r="A313" s="10"/>
      <c r="B313" s="81" t="s">
        <v>501</v>
      </c>
      <c r="C313" s="10"/>
      <c r="D313" s="81" t="s">
        <v>502</v>
      </c>
      <c r="E313" s="10"/>
      <c r="F313" s="79" t="s">
        <v>503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x14ac:dyDescent="0.25">
      <c r="A314" s="10"/>
      <c r="B314" s="121" t="s">
        <v>38</v>
      </c>
      <c r="C314" s="10"/>
      <c r="D314" s="121" t="s">
        <v>33</v>
      </c>
      <c r="E314" s="10"/>
      <c r="F314" s="95" t="s">
        <v>41</v>
      </c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x14ac:dyDescent="0.25">
      <c r="A315" s="10"/>
      <c r="B315" s="121" t="s">
        <v>102</v>
      </c>
      <c r="C315" s="10"/>
      <c r="D315" s="121" t="s">
        <v>236</v>
      </c>
      <c r="E315" s="10"/>
      <c r="F315" s="95" t="s">
        <v>27</v>
      </c>
      <c r="G315" s="10"/>
      <c r="H315" s="18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x14ac:dyDescent="0.25">
      <c r="A316" s="10"/>
      <c r="B316" s="99" t="s">
        <v>62</v>
      </c>
      <c r="C316" s="10"/>
      <c r="D316" s="121" t="s">
        <v>504</v>
      </c>
      <c r="E316" s="10"/>
      <c r="F316" s="95" t="s">
        <v>47</v>
      </c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x14ac:dyDescent="0.25">
      <c r="A317" s="10"/>
      <c r="B317" s="121" t="s">
        <v>306</v>
      </c>
      <c r="C317" s="10"/>
      <c r="D317" s="121" t="s">
        <v>134</v>
      </c>
      <c r="E317" s="10"/>
      <c r="F317" s="95" t="s">
        <v>89</v>
      </c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x14ac:dyDescent="0.25">
      <c r="A318" s="10"/>
      <c r="B318" s="121" t="s">
        <v>130</v>
      </c>
      <c r="C318" s="10"/>
      <c r="D318" s="121" t="s">
        <v>179</v>
      </c>
      <c r="E318" s="10"/>
      <c r="F318" s="22" t="s">
        <v>36</v>
      </c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x14ac:dyDescent="0.25">
      <c r="A319" s="10"/>
      <c r="B319" s="121" t="s">
        <v>193</v>
      </c>
      <c r="C319" s="10"/>
      <c r="D319" s="22" t="s">
        <v>353</v>
      </c>
      <c r="E319" s="10"/>
      <c r="F319" s="22" t="s">
        <v>187</v>
      </c>
      <c r="G319" s="10"/>
      <c r="H319" s="10"/>
      <c r="I319" s="10"/>
      <c r="J319" s="10"/>
      <c r="K319" s="10"/>
      <c r="L319" s="10"/>
      <c r="M319" s="10"/>
      <c r="N319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x14ac:dyDescent="0.25">
      <c r="A320" s="10"/>
      <c r="B320" s="1" t="s">
        <v>180</v>
      </c>
      <c r="C320" s="10"/>
      <c r="D320" s="121" t="s">
        <v>225</v>
      </c>
      <c r="E320" s="10"/>
      <c r="F320" s="22" t="s">
        <v>104</v>
      </c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x14ac:dyDescent="0.25">
      <c r="A321" s="10"/>
      <c r="B321" s="1" t="s">
        <v>114</v>
      </c>
      <c r="C321" s="10"/>
      <c r="D321" s="99" t="s">
        <v>181</v>
      </c>
      <c r="E321" s="10"/>
      <c r="F321" s="22" t="s">
        <v>100</v>
      </c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x14ac:dyDescent="0.25">
      <c r="A322" s="10"/>
      <c r="B322" s="157" t="s">
        <v>258</v>
      </c>
      <c r="C322" s="10"/>
      <c r="D322" s="1" t="s">
        <v>505</v>
      </c>
      <c r="E322" s="10"/>
      <c r="F322" s="63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x14ac:dyDescent="0.25">
      <c r="A323" s="10"/>
      <c r="B323" s="22"/>
      <c r="C323" s="10"/>
      <c r="D323" s="22"/>
      <c r="E323" s="10"/>
      <c r="F323" s="63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44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x14ac:dyDescent="0.25">
      <c r="A324" s="10"/>
      <c r="B324" s="22"/>
      <c r="C324" s="10"/>
      <c r="D324" s="22"/>
      <c r="E324" s="10"/>
      <c r="F324" s="63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44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x14ac:dyDescent="0.25">
      <c r="A325" s="10"/>
      <c r="B325" s="22"/>
      <c r="C325" s="10"/>
      <c r="D325" s="1"/>
      <c r="E325" s="10"/>
      <c r="F325" s="63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44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x14ac:dyDescent="0.25">
      <c r="A326" s="10"/>
      <c r="B326" s="81" t="str">
        <f>B312&amp;" lag - EnkelSerie"</f>
        <v>9 lag - EnkelSerie</v>
      </c>
      <c r="C326"/>
      <c r="D326" s="81" t="str">
        <f>D312&amp;" lag - EnkelSerie"</f>
        <v>9 lag - EnkelSerie</v>
      </c>
      <c r="E326"/>
      <c r="F326" s="88" t="str">
        <f>F312&amp;" lag - Trippel Serie"</f>
        <v>8 lag - Trippel Serie</v>
      </c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44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5" customHeight="1" x14ac:dyDescent="0.25">
      <c r="A327" s="10"/>
      <c r="B327" s="82" t="str">
        <f>(B312-1)*1&amp;" Kamper"</f>
        <v>8 Kamper</v>
      </c>
      <c r="C327" s="10"/>
      <c r="D327" s="82" t="str">
        <f>(D312-1)*1&amp;" Kamper"</f>
        <v>8 Kamper</v>
      </c>
      <c r="E327" s="10"/>
      <c r="F327" s="88" t="str">
        <f>(F312-1)*3&amp; " kamper"</f>
        <v>21 kamper</v>
      </c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44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8.600000000000001" customHeight="1" x14ac:dyDescent="0.25">
      <c r="A328" s="10"/>
      <c r="B328" s="194"/>
      <c r="C328" s="10"/>
      <c r="D328" s="19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44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33" customHeight="1" x14ac:dyDescent="0.25">
      <c r="A329" s="10"/>
      <c r="B329" s="172" t="s">
        <v>506</v>
      </c>
      <c r="C329" s="10"/>
      <c r="D329" s="174" t="s">
        <v>506</v>
      </c>
      <c r="E329" s="10"/>
      <c r="F329" s="5" t="s">
        <v>464</v>
      </c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44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5" customHeight="1" x14ac:dyDescent="0.25">
      <c r="A330" s="10"/>
      <c r="B330" s="172" t="s">
        <v>196</v>
      </c>
      <c r="C330" s="10"/>
      <c r="D330" s="175" t="s">
        <v>196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44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5" customHeight="1" x14ac:dyDescent="0.25">
      <c r="A331" s="10"/>
      <c r="B331" s="195"/>
      <c r="C331" s="10"/>
      <c r="D331" s="20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44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44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44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44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44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5" customHeight="1" x14ac:dyDescent="0.25">
      <c r="A336" s="10"/>
      <c r="B336" s="10"/>
      <c r="C336" s="10"/>
      <c r="D336" s="10"/>
      <c r="E336" s="10"/>
      <c r="F336" s="9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44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x14ac:dyDescent="0.25">
      <c r="A337" s="10"/>
      <c r="B337" s="10"/>
      <c r="C337" s="10"/>
      <c r="D337" s="10"/>
      <c r="E337" s="10"/>
      <c r="F337" s="9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44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x14ac:dyDescent="0.25">
      <c r="A338" s="10"/>
      <c r="B338" s="66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44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s="70" customFormat="1" ht="21" x14ac:dyDescent="0.35">
      <c r="B339" s="68" t="s">
        <v>507</v>
      </c>
      <c r="F339" s="68">
        <f>B341+D341+F341</f>
        <v>32</v>
      </c>
      <c r="G339" s="68" t="s">
        <v>6</v>
      </c>
      <c r="H339" s="68"/>
      <c r="N339" s="68"/>
      <c r="O339" s="68"/>
    </row>
    <row r="340" spans="1:33" ht="18.75" x14ac:dyDescent="0.3">
      <c r="A340" s="10"/>
      <c r="B340" s="49"/>
      <c r="C340" s="10"/>
      <c r="D340" s="10"/>
      <c r="E340" s="57"/>
      <c r="F340"/>
      <c r="G340" s="10"/>
      <c r="H340"/>
      <c r="I340"/>
      <c r="J340"/>
      <c r="K340" s="49"/>
      <c r="L340"/>
      <c r="M340"/>
      <c r="N340"/>
      <c r="O340" s="10"/>
      <c r="P340" s="10"/>
      <c r="Q340" s="10"/>
      <c r="R340" s="10"/>
      <c r="S340" s="10"/>
      <c r="T340" s="49"/>
      <c r="U340" s="57"/>
      <c r="V340" s="49"/>
      <c r="W340" s="57"/>
      <c r="X340" s="49"/>
      <c r="Y340" s="57"/>
      <c r="Z340" s="57"/>
      <c r="AA340" s="10"/>
      <c r="AB340" s="10"/>
      <c r="AC340" s="10"/>
      <c r="AD340" s="10"/>
      <c r="AE340" s="10"/>
      <c r="AF340" s="10"/>
      <c r="AG340" s="10"/>
    </row>
    <row r="341" spans="1:33" x14ac:dyDescent="0.25">
      <c r="A341" s="10"/>
      <c r="B341" s="21">
        <f>COUNTA(B343:B354)</f>
        <v>11</v>
      </c>
      <c r="C341" s="10"/>
      <c r="D341" s="5">
        <f>COUNTA(D343:D352)</f>
        <v>8</v>
      </c>
      <c r="E341"/>
      <c r="F341" s="5">
        <f>COUNTA(F343:F356)</f>
        <v>13</v>
      </c>
      <c r="G341" s="10"/>
      <c r="H341"/>
      <c r="I341" s="10"/>
      <c r="J341" s="2"/>
      <c r="K341" s="10"/>
      <c r="L341"/>
      <c r="M341" s="10"/>
      <c r="N341"/>
      <c r="O341" s="10"/>
      <c r="P341" s="10"/>
      <c r="Q341" s="44"/>
      <c r="R341" s="10"/>
      <c r="S341" s="10"/>
      <c r="T341" s="10"/>
      <c r="U341" s="10"/>
      <c r="V341" s="21"/>
      <c r="W341" s="10"/>
      <c r="X341" s="21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x14ac:dyDescent="0.25">
      <c r="A342" s="10"/>
      <c r="B342" s="87" t="s">
        <v>508</v>
      </c>
      <c r="C342" s="10"/>
      <c r="D342" s="136" t="s">
        <v>509</v>
      </c>
      <c r="E342"/>
      <c r="F342" s="88" t="s">
        <v>510</v>
      </c>
      <c r="G342" s="10"/>
      <c r="H342"/>
      <c r="I342" s="10"/>
      <c r="J342"/>
      <c r="K342" s="10"/>
      <c r="L342"/>
      <c r="M342" s="10"/>
      <c r="N342"/>
      <c r="O342" s="10"/>
      <c r="P342" s="10"/>
      <c r="Q342" s="44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x14ac:dyDescent="0.25">
      <c r="A343" s="10"/>
      <c r="B343" s="121" t="s">
        <v>175</v>
      </c>
      <c r="C343" s="10"/>
      <c r="D343" s="121" t="s">
        <v>29</v>
      </c>
      <c r="E343"/>
      <c r="F343" s="121" t="s">
        <v>176</v>
      </c>
      <c r="G343" s="10"/>
      <c r="H343"/>
      <c r="I343" s="10"/>
      <c r="J343"/>
      <c r="K343" s="10"/>
      <c r="L343"/>
      <c r="M343" s="10"/>
      <c r="N343"/>
      <c r="O343" s="10"/>
      <c r="P343" s="10"/>
      <c r="Q343" s="44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x14ac:dyDescent="0.25">
      <c r="A344" s="10"/>
      <c r="B344" s="121" t="s">
        <v>34</v>
      </c>
      <c r="C344" s="10"/>
      <c r="D344" s="121" t="s">
        <v>88</v>
      </c>
      <c r="E344"/>
      <c r="F344" s="97" t="s">
        <v>39</v>
      </c>
      <c r="G344" s="10"/>
      <c r="H344"/>
      <c r="I344" s="10"/>
      <c r="J344"/>
      <c r="K344" s="10"/>
      <c r="L344"/>
      <c r="M344" s="10"/>
      <c r="N344"/>
      <c r="O344" s="10"/>
      <c r="P344" s="10"/>
      <c r="Q344" s="44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x14ac:dyDescent="0.25">
      <c r="A345" s="10"/>
      <c r="B345" s="121" t="s">
        <v>316</v>
      </c>
      <c r="C345" s="10"/>
      <c r="D345" s="121" t="s">
        <v>90</v>
      </c>
      <c r="E345"/>
      <c r="F345" s="121" t="s">
        <v>18</v>
      </c>
      <c r="G345" s="10"/>
      <c r="H345"/>
      <c r="I345" s="10"/>
      <c r="J345"/>
      <c r="K345" s="10"/>
      <c r="L345"/>
      <c r="M345" s="10"/>
      <c r="N345"/>
      <c r="O345" s="10"/>
      <c r="P345" s="10"/>
      <c r="Q345" s="44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5" customHeight="1" x14ac:dyDescent="0.25">
      <c r="A346" s="10"/>
      <c r="B346" s="121" t="s">
        <v>35</v>
      </c>
      <c r="C346" s="10"/>
      <c r="D346" s="126" t="s">
        <v>96</v>
      </c>
      <c r="E346"/>
      <c r="F346" s="121" t="s">
        <v>93</v>
      </c>
      <c r="G346" s="10"/>
      <c r="H346"/>
      <c r="I346" s="10"/>
      <c r="J346"/>
      <c r="K346" s="10"/>
      <c r="L346"/>
      <c r="M346" s="10"/>
      <c r="N346"/>
      <c r="O346" s="10"/>
      <c r="P346" s="10"/>
      <c r="Q346" s="44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x14ac:dyDescent="0.25">
      <c r="A347" s="10"/>
      <c r="B347" s="121" t="s">
        <v>511</v>
      </c>
      <c r="C347" s="10"/>
      <c r="D347" s="95" t="s">
        <v>110</v>
      </c>
      <c r="E347"/>
      <c r="F347" s="121" t="s">
        <v>472</v>
      </c>
      <c r="G347" s="10"/>
      <c r="H347"/>
      <c r="I347" s="10"/>
      <c r="J347"/>
      <c r="K347" s="10"/>
      <c r="L347"/>
      <c r="M347" s="10"/>
      <c r="N347"/>
      <c r="O347" s="10"/>
      <c r="P347" s="10"/>
      <c r="Q347" s="44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x14ac:dyDescent="0.25">
      <c r="A348" s="10"/>
      <c r="B348" s="121" t="s">
        <v>409</v>
      </c>
      <c r="C348" s="10"/>
      <c r="D348" s="112" t="s">
        <v>98</v>
      </c>
      <c r="E348"/>
      <c r="F348" s="121" t="s">
        <v>347</v>
      </c>
      <c r="G348" s="10"/>
      <c r="H348"/>
      <c r="I348" s="10"/>
      <c r="J348"/>
      <c r="K348" s="10"/>
      <c r="L348"/>
      <c r="M348" s="10"/>
      <c r="N348"/>
      <c r="O348" s="10"/>
      <c r="P348" s="10"/>
      <c r="Q348" s="44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x14ac:dyDescent="0.25">
      <c r="A349" s="10"/>
      <c r="B349" s="121" t="s">
        <v>53</v>
      </c>
      <c r="C349" s="10"/>
      <c r="D349" s="121" t="s">
        <v>112</v>
      </c>
      <c r="E349"/>
      <c r="F349" s="121" t="s">
        <v>253</v>
      </c>
      <c r="G349" s="10"/>
      <c r="H349"/>
      <c r="I349" s="10"/>
      <c r="J349"/>
      <c r="K349" s="10"/>
      <c r="L349"/>
      <c r="M349" s="10"/>
      <c r="N349"/>
      <c r="O349" s="10"/>
      <c r="P349" s="10"/>
      <c r="Q349" s="44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x14ac:dyDescent="0.25">
      <c r="A350" s="10"/>
      <c r="B350" s="121" t="s">
        <v>163</v>
      </c>
      <c r="C350" s="10"/>
      <c r="D350" s="121" t="s">
        <v>71</v>
      </c>
      <c r="E350"/>
      <c r="F350" s="121" t="s">
        <v>43</v>
      </c>
      <c r="G350" s="10"/>
      <c r="H350"/>
      <c r="I350" s="10"/>
      <c r="J350"/>
      <c r="K350" s="10"/>
      <c r="L350"/>
      <c r="M350" s="10"/>
      <c r="N350"/>
      <c r="O350" s="10"/>
      <c r="P350" s="10"/>
      <c r="Q350" s="44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x14ac:dyDescent="0.25">
      <c r="A351" s="10"/>
      <c r="B351" s="121" t="s">
        <v>133</v>
      </c>
      <c r="C351" s="10"/>
      <c r="D351" s="97"/>
      <c r="E351"/>
      <c r="F351" s="126" t="s">
        <v>163</v>
      </c>
      <c r="G351" s="10"/>
      <c r="H351"/>
      <c r="I351" s="10"/>
      <c r="J351"/>
      <c r="K351" s="10"/>
      <c r="L351"/>
      <c r="M351" s="10"/>
      <c r="N351"/>
      <c r="O351" s="10"/>
      <c r="P351" s="10"/>
      <c r="Q351" s="44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x14ac:dyDescent="0.25">
      <c r="A352" s="10"/>
      <c r="B352" s="121" t="s">
        <v>377</v>
      </c>
      <c r="C352" s="10"/>
      <c r="D352" s="121"/>
      <c r="E352"/>
      <c r="F352" s="50" t="s">
        <v>106</v>
      </c>
      <c r="G352" s="10"/>
      <c r="H352"/>
      <c r="I352" s="10"/>
      <c r="J352"/>
      <c r="K352" s="10"/>
      <c r="L352"/>
      <c r="M352" s="10"/>
      <c r="N352"/>
      <c r="O352" s="10"/>
      <c r="P352" s="10"/>
      <c r="Q352" s="44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x14ac:dyDescent="0.25">
      <c r="A353" s="10"/>
      <c r="B353" s="121" t="s">
        <v>130</v>
      </c>
      <c r="C353" s="10"/>
      <c r="D353" s="121"/>
      <c r="E353"/>
      <c r="F353" s="112" t="s">
        <v>132</v>
      </c>
      <c r="G353" s="10"/>
      <c r="H353"/>
      <c r="I353" s="10"/>
      <c r="J353"/>
      <c r="K353" s="10"/>
      <c r="L353"/>
      <c r="M353" s="10"/>
      <c r="N353"/>
      <c r="O353" s="10"/>
      <c r="P353" s="10"/>
      <c r="Q353" s="44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x14ac:dyDescent="0.25">
      <c r="A354" s="10"/>
      <c r="B354" s="50"/>
      <c r="C354" s="10"/>
      <c r="D354" s="121"/>
      <c r="E354"/>
      <c r="F354" s="112" t="s">
        <v>114</v>
      </c>
      <c r="G354" s="10"/>
      <c r="H354"/>
      <c r="I354" s="10"/>
      <c r="J354"/>
      <c r="K354" s="10"/>
      <c r="L354"/>
      <c r="M354" s="10"/>
      <c r="N354"/>
      <c r="O354" s="10"/>
      <c r="P354" s="10"/>
      <c r="Q354" s="44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x14ac:dyDescent="0.25">
      <c r="A355" s="10"/>
      <c r="B355" s="78" t="str">
        <f>B341&amp;" lag - Dobbel Serie"</f>
        <v>11 lag - Dobbel Serie</v>
      </c>
      <c r="C355" s="10"/>
      <c r="D355" s="121"/>
      <c r="E355"/>
      <c r="F355" s="121" t="s">
        <v>74</v>
      </c>
      <c r="G355" s="10"/>
      <c r="H355"/>
      <c r="I355" s="10"/>
      <c r="J355"/>
      <c r="K355" s="10"/>
      <c r="L355"/>
      <c r="M355" s="10"/>
      <c r="N355"/>
      <c r="O355" s="10"/>
      <c r="P355" s="10"/>
      <c r="Q355" s="44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x14ac:dyDescent="0.25">
      <c r="A356" s="10"/>
      <c r="B356" s="78" t="str">
        <f>(B341-1)*2&amp;" Kamper"</f>
        <v>20 Kamper</v>
      </c>
      <c r="C356" s="10"/>
      <c r="D356" s="137" t="str">
        <f>D341&amp;" lag - EnkelSerie"</f>
        <v>8 lag - EnkelSerie</v>
      </c>
      <c r="E356"/>
      <c r="F356" s="121"/>
      <c r="G356" s="10"/>
      <c r="H356"/>
      <c r="I356" s="10"/>
      <c r="J356"/>
      <c r="K356" s="10"/>
      <c r="L356"/>
      <c r="M356" s="10"/>
      <c r="N356"/>
      <c r="O356" s="10"/>
      <c r="P356" s="10"/>
      <c r="Q356" s="44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x14ac:dyDescent="0.25">
      <c r="A357" s="10"/>
      <c r="B357"/>
      <c r="C357" s="10"/>
      <c r="D357" s="137" t="str">
        <f>(D341-1)*1&amp;" Kamper"</f>
        <v>7 Kamper</v>
      </c>
      <c r="E357" s="10"/>
      <c r="F357" s="82" t="str">
        <f>F341&amp;" lag - Dobbel Serie"</f>
        <v>13 lag - Dobbel Serie</v>
      </c>
      <c r="G357" s="10"/>
      <c r="H357"/>
      <c r="I357" s="10"/>
      <c r="J357"/>
      <c r="K357" s="10"/>
      <c r="L357"/>
      <c r="M357" s="10"/>
      <c r="N357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</row>
    <row r="358" spans="1:33" x14ac:dyDescent="0.25">
      <c r="A358" s="10"/>
      <c r="B358" t="s">
        <v>512</v>
      </c>
      <c r="C358" s="10"/>
      <c r="D358" s="10"/>
      <c r="E358" s="10"/>
      <c r="F358" s="82" t="str">
        <f>(F341-1)*2&amp;" Kamper"</f>
        <v>24 Kamper</v>
      </c>
      <c r="G358" s="10"/>
      <c r="H358"/>
      <c r="I358" s="10"/>
      <c r="J358"/>
      <c r="K358" s="10"/>
      <c r="L358"/>
      <c r="M358" s="10"/>
      <c r="N358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</row>
    <row r="359" spans="1:33" customFormat="1" x14ac:dyDescent="0.25">
      <c r="C359" s="10"/>
      <c r="D359" s="10" t="s">
        <v>513</v>
      </c>
      <c r="E359" s="10"/>
      <c r="F359" s="10"/>
      <c r="G359" s="10"/>
      <c r="I359" s="10"/>
      <c r="N359" s="10"/>
      <c r="O359" s="10"/>
      <c r="P359" s="10"/>
      <c r="Q359" s="10"/>
      <c r="R359" s="10"/>
      <c r="T359" s="10"/>
      <c r="V359" s="10"/>
      <c r="X359" s="10"/>
    </row>
    <row r="360" spans="1:33" x14ac:dyDescent="0.25">
      <c r="A360" s="10"/>
      <c r="B360"/>
      <c r="C360" s="10"/>
      <c r="D360" s="10"/>
      <c r="E360" s="10"/>
      <c r="F360" s="10" t="s">
        <v>514</v>
      </c>
      <c r="G360" s="10"/>
      <c r="H360" s="10"/>
      <c r="I360" s="10"/>
      <c r="J360" s="10"/>
      <c r="K360" s="10"/>
      <c r="L36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</row>
    <row r="361" spans="1:33" x14ac:dyDescent="0.25">
      <c r="A361" s="10"/>
      <c r="B361" s="10"/>
      <c r="C361" s="10"/>
      <c r="D361" s="10"/>
      <c r="E361" s="10"/>
      <c r="F361" s="10"/>
      <c r="G361" s="10"/>
      <c r="H361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</row>
    <row r="362" spans="1:33" s="70" customFormat="1" ht="21" x14ac:dyDescent="0.35">
      <c r="B362" s="68" t="s">
        <v>515</v>
      </c>
      <c r="F362" s="68"/>
      <c r="G362" s="68"/>
      <c r="H362" s="68"/>
      <c r="N362" s="68"/>
      <c r="O362" s="68"/>
    </row>
    <row r="363" spans="1:33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44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</row>
    <row r="364" spans="1:33" x14ac:dyDescent="0.25">
      <c r="A364" s="10"/>
      <c r="B364" s="5">
        <f>COUNTA(B366:B372)</f>
        <v>0</v>
      </c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44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</row>
    <row r="365" spans="1:33" x14ac:dyDescent="0.25">
      <c r="A365" s="10"/>
      <c r="B365" s="74" t="s">
        <v>516</v>
      </c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44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</row>
    <row r="366" spans="1:33" x14ac:dyDescent="0.25">
      <c r="A366" s="10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44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</row>
    <row r="367" spans="1:33" x14ac:dyDescent="0.25">
      <c r="A367" s="10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44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</row>
    <row r="368" spans="1:33" x14ac:dyDescent="0.25">
      <c r="A368" s="10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44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</row>
    <row r="369" spans="1:33" x14ac:dyDescent="0.25">
      <c r="A369" s="10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37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</row>
    <row r="370" spans="1:33" x14ac:dyDescent="0.25">
      <c r="A370" s="10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44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</row>
    <row r="371" spans="1:33" x14ac:dyDescent="0.25">
      <c r="A371" s="10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44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</row>
    <row r="372" spans="1:33" x14ac:dyDescent="0.25">
      <c r="A372" s="10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44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</row>
    <row r="373" spans="1:33" x14ac:dyDescent="0.25">
      <c r="A373" s="10"/>
      <c r="B373" s="77" t="str">
        <f>B364&amp;" lag - Trippel Serie"</f>
        <v>0 lag - Trippel Serie</v>
      </c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44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</row>
    <row r="374" spans="1:33" x14ac:dyDescent="0.25">
      <c r="A374" s="10"/>
      <c r="B374" s="78" t="str">
        <f>(B364-1)*3&amp;" Kamper"</f>
        <v>-3 Kamper</v>
      </c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44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</row>
    <row r="375" spans="1:33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44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</row>
    <row r="376" spans="1:33" x14ac:dyDescent="0.25">
      <c r="A376" s="10"/>
      <c r="B376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44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</row>
    <row r="377" spans="1:33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44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</row>
    <row r="378" spans="1:33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44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44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44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</row>
    <row r="381" spans="1:33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44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44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44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44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44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44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44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44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44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44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44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44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44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44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44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44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44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44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44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44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44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44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44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44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44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44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44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44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44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44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44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44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44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44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44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44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44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44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44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44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44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44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44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44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44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44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44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44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44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44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44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44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44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44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44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44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44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44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44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44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44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44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44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44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44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44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44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44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44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44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44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44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44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44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44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44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44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44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44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44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44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44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44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  <row r="464" spans="1:33" ht="1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44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</row>
    <row r="465" spans="1:33" ht="1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44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</row>
    <row r="466" spans="1:33" ht="1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44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</row>
    <row r="467" spans="1:33" ht="1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44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</row>
    <row r="468" spans="1:33" ht="1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44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</row>
    <row r="469" spans="1:33" ht="1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44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</row>
    <row r="470" spans="1:33" ht="1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44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</row>
    <row r="471" spans="1:33" ht="1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44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</row>
  </sheetData>
  <sortState xmlns:xlrd2="http://schemas.microsoft.com/office/spreadsheetml/2017/richdata2" ref="B184:B195">
    <sortCondition ref="B184:B195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5" manualBreakCount="5">
    <brk id="62" max="16383" man="1"/>
    <brk id="95" max="16383" man="1"/>
    <brk id="123" max="16383" man="1"/>
    <brk id="229" max="16383" man="1"/>
    <brk id="336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J21"/>
  <sheetViews>
    <sheetView zoomScaleNormal="100" zoomScalePageLayoutView="90" workbookViewId="0">
      <selection activeCell="F17" sqref="F17"/>
    </sheetView>
  </sheetViews>
  <sheetFormatPr baseColWidth="10" defaultColWidth="11.42578125" defaultRowHeight="15" x14ac:dyDescent="0.25"/>
  <cols>
    <col min="1" max="1" width="3.7109375" customWidth="1"/>
    <col min="2" max="2" width="33.5703125" customWidth="1"/>
    <col min="3" max="3" width="3.5703125" customWidth="1"/>
    <col min="4" max="4" width="29.7109375" customWidth="1"/>
    <col min="5" max="5" width="3.7109375" customWidth="1"/>
    <col min="6" max="6" width="33.7109375" customWidth="1"/>
    <col min="7" max="7" width="3.7109375" customWidth="1"/>
    <col min="8" max="8" width="23.42578125" customWidth="1"/>
    <col min="9" max="9" width="3.7109375" customWidth="1"/>
  </cols>
  <sheetData>
    <row r="2" spans="2:6" s="71" customFormat="1" ht="21" x14ac:dyDescent="0.35">
      <c r="B2" s="71" t="s">
        <v>517</v>
      </c>
      <c r="C2" s="72"/>
      <c r="E2" s="72">
        <f>B4+D4+F4</f>
        <v>33</v>
      </c>
      <c r="F2" s="71" t="s">
        <v>518</v>
      </c>
    </row>
    <row r="4" spans="2:6" x14ac:dyDescent="0.25">
      <c r="B4" s="5">
        <f>COUNTA(B6:B17)</f>
        <v>12</v>
      </c>
      <c r="C4" s="5"/>
      <c r="D4" s="5">
        <f>COUNTA(D6:D17)</f>
        <v>10</v>
      </c>
      <c r="E4" s="5"/>
      <c r="F4" s="5">
        <f>COUNTA(F6:F19)</f>
        <v>11</v>
      </c>
    </row>
    <row r="5" spans="2:6" x14ac:dyDescent="0.25">
      <c r="B5" s="77" t="s">
        <v>519</v>
      </c>
      <c r="D5" s="74" t="s">
        <v>520</v>
      </c>
      <c r="F5" s="74" t="s">
        <v>521</v>
      </c>
    </row>
    <row r="6" spans="2:6" x14ac:dyDescent="0.25">
      <c r="B6" s="157" t="s">
        <v>304</v>
      </c>
      <c r="D6" s="158" t="s">
        <v>97</v>
      </c>
      <c r="F6" s="158" t="s">
        <v>236</v>
      </c>
    </row>
    <row r="7" spans="2:6" x14ac:dyDescent="0.25">
      <c r="B7" s="157" t="s">
        <v>522</v>
      </c>
      <c r="D7" s="159" t="s">
        <v>25</v>
      </c>
      <c r="F7" s="161" t="s">
        <v>23</v>
      </c>
    </row>
    <row r="8" spans="2:6" x14ac:dyDescent="0.25">
      <c r="B8" s="157" t="s">
        <v>88</v>
      </c>
      <c r="D8" s="159" t="s">
        <v>523</v>
      </c>
      <c r="F8" s="158" t="s">
        <v>410</v>
      </c>
    </row>
    <row r="9" spans="2:6" x14ac:dyDescent="0.25">
      <c r="B9" s="157" t="s">
        <v>187</v>
      </c>
      <c r="D9" s="158" t="s">
        <v>93</v>
      </c>
      <c r="F9" s="158" t="s">
        <v>524</v>
      </c>
    </row>
    <row r="10" spans="2:6" x14ac:dyDescent="0.25">
      <c r="B10" s="157" t="s">
        <v>110</v>
      </c>
      <c r="D10" s="159" t="s">
        <v>90</v>
      </c>
      <c r="F10" s="158" t="s">
        <v>43</v>
      </c>
    </row>
    <row r="11" spans="2:6" x14ac:dyDescent="0.25">
      <c r="B11" s="157" t="s">
        <v>525</v>
      </c>
      <c r="D11" s="158" t="s">
        <v>526</v>
      </c>
      <c r="F11" s="158" t="s">
        <v>408</v>
      </c>
    </row>
    <row r="12" spans="2:6" x14ac:dyDescent="0.25">
      <c r="B12" s="157" t="s">
        <v>315</v>
      </c>
      <c r="D12" s="160" t="s">
        <v>527</v>
      </c>
      <c r="F12" s="158" t="s">
        <v>132</v>
      </c>
    </row>
    <row r="13" spans="2:6" x14ac:dyDescent="0.25">
      <c r="B13" s="157" t="s">
        <v>106</v>
      </c>
      <c r="D13" s="159" t="s">
        <v>98</v>
      </c>
      <c r="F13" s="162" t="s">
        <v>528</v>
      </c>
    </row>
    <row r="14" spans="2:6" x14ac:dyDescent="0.25">
      <c r="B14" s="157" t="s">
        <v>529</v>
      </c>
      <c r="D14" s="159" t="s">
        <v>530</v>
      </c>
      <c r="F14" s="158" t="s">
        <v>283</v>
      </c>
    </row>
    <row r="15" spans="2:6" x14ac:dyDescent="0.25">
      <c r="B15" s="157" t="s">
        <v>531</v>
      </c>
      <c r="D15" s="159" t="s">
        <v>373</v>
      </c>
      <c r="F15" s="158" t="s">
        <v>57</v>
      </c>
    </row>
    <row r="16" spans="2:6" x14ac:dyDescent="0.25">
      <c r="B16" s="157" t="s">
        <v>456</v>
      </c>
      <c r="D16" s="159"/>
      <c r="F16" s="158" t="s">
        <v>210</v>
      </c>
    </row>
    <row r="17" spans="2:10" x14ac:dyDescent="0.25">
      <c r="B17" s="157" t="s">
        <v>180</v>
      </c>
      <c r="D17" s="34"/>
      <c r="F17" s="1"/>
      <c r="J17" t="s">
        <v>532</v>
      </c>
    </row>
    <row r="18" spans="2:10" x14ac:dyDescent="0.25">
      <c r="B18" s="1"/>
      <c r="D18" s="1"/>
      <c r="F18" s="20"/>
    </row>
    <row r="19" spans="2:10" x14ac:dyDescent="0.25">
      <c r="B19" s="1"/>
      <c r="D19" s="1"/>
      <c r="F19" s="1"/>
    </row>
    <row r="20" spans="2:10" x14ac:dyDescent="0.25">
      <c r="B20" s="87" t="str">
        <f>B4&amp;" lag - Dobbel serie"</f>
        <v>12 lag - Dobbel serie</v>
      </c>
      <c r="D20" s="87" t="str">
        <f>D4&amp;" lag - Dobbel serie"</f>
        <v>10 lag - Dobbel serie</v>
      </c>
      <c r="F20" s="91" t="str">
        <f>F4&amp;" lag - Dobbel serie"</f>
        <v>11 lag - Dobbel serie</v>
      </c>
    </row>
    <row r="21" spans="2:10" x14ac:dyDescent="0.25">
      <c r="B21" s="78" t="str">
        <f>(B4-1)*2&amp;" kamper"</f>
        <v>22 kamper</v>
      </c>
      <c r="D21" s="78" t="str">
        <f>(D4-1)*2&amp;" kamper"</f>
        <v>18 kamper</v>
      </c>
      <c r="F21" s="78" t="str">
        <f>(F4-1)*2&amp;" kamper"</f>
        <v>20 kamper</v>
      </c>
    </row>
  </sheetData>
  <sortState xmlns:xlrd2="http://schemas.microsoft.com/office/spreadsheetml/2017/richdata2" ref="F6:F17">
    <sortCondition ref="F6:F17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26"/>
  <sheetViews>
    <sheetView workbookViewId="0">
      <selection activeCell="P18" sqref="P18"/>
    </sheetView>
  </sheetViews>
  <sheetFormatPr baseColWidth="10" defaultColWidth="11.42578125" defaultRowHeight="15" x14ac:dyDescent="0.25"/>
  <cols>
    <col min="1" max="1" width="4.5703125" customWidth="1"/>
    <col min="2" max="2" width="23.28515625" customWidth="1"/>
    <col min="3" max="3" width="7.7109375" customWidth="1"/>
    <col min="4" max="4" width="26.5703125" customWidth="1"/>
    <col min="5" max="5" width="8.28515625" customWidth="1"/>
    <col min="6" max="6" width="25.5703125" customWidth="1"/>
    <col min="7" max="7" width="8" customWidth="1"/>
    <col min="8" max="8" width="22" customWidth="1"/>
    <col min="9" max="9" width="7.7109375" customWidth="1"/>
    <col min="10" max="10" width="22.5703125" customWidth="1"/>
    <col min="11" max="11" width="9.7109375" customWidth="1"/>
    <col min="12" max="12" width="23.28515625" customWidth="1"/>
    <col min="13" max="13" width="7.42578125" customWidth="1"/>
    <col min="14" max="14" width="25.5703125" customWidth="1"/>
    <col min="15" max="15" width="9.28515625" customWidth="1"/>
    <col min="16" max="16" width="19.28515625" customWidth="1"/>
  </cols>
  <sheetData>
    <row r="2" spans="1:19" ht="21" x14ac:dyDescent="0.35">
      <c r="A2" s="71"/>
      <c r="B2" s="71" t="s">
        <v>533</v>
      </c>
      <c r="C2" s="72"/>
      <c r="D2" s="72"/>
      <c r="E2" s="169">
        <f>B5+D5+F5+H5+J5+L5</f>
        <v>75</v>
      </c>
      <c r="F2" s="71" t="s">
        <v>518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4" spans="1:19" ht="15.75" x14ac:dyDescent="0.25">
      <c r="L4" s="42"/>
    </row>
    <row r="5" spans="1:19" x14ac:dyDescent="0.25">
      <c r="B5" s="5">
        <f>COUNTA(B7:B18)</f>
        <v>12</v>
      </c>
      <c r="C5" s="5"/>
      <c r="D5" s="5">
        <f>COUNTA(D7:D19)</f>
        <v>12</v>
      </c>
      <c r="E5" s="5"/>
      <c r="F5" s="5">
        <f>COUNTA(F7:F19)</f>
        <v>11</v>
      </c>
      <c r="H5" s="5">
        <f>COUNTA(H7:H18)</f>
        <v>11</v>
      </c>
      <c r="J5" s="5">
        <f>COUNTA(J7:J18)</f>
        <v>11</v>
      </c>
      <c r="L5" s="5">
        <f>COUNTA(L7:L24)</f>
        <v>18</v>
      </c>
      <c r="M5" s="5"/>
      <c r="N5" s="5"/>
      <c r="O5" s="5"/>
      <c r="P5" s="5"/>
    </row>
    <row r="6" spans="1:19" x14ac:dyDescent="0.25">
      <c r="B6" s="74" t="s">
        <v>534</v>
      </c>
      <c r="D6" s="74" t="s">
        <v>535</v>
      </c>
      <c r="F6" s="74" t="s">
        <v>536</v>
      </c>
      <c r="H6" s="77" t="s">
        <v>537</v>
      </c>
      <c r="J6" s="77" t="s">
        <v>538</v>
      </c>
      <c r="L6" s="74" t="s">
        <v>539</v>
      </c>
    </row>
    <row r="7" spans="1:19" x14ac:dyDescent="0.25">
      <c r="B7" s="157" t="s">
        <v>29</v>
      </c>
      <c r="D7" s="165" t="s">
        <v>175</v>
      </c>
      <c r="F7" s="157" t="s">
        <v>89</v>
      </c>
      <c r="H7" s="166" t="s">
        <v>526</v>
      </c>
      <c r="J7" s="166" t="s">
        <v>189</v>
      </c>
      <c r="L7" s="20" t="s">
        <v>409</v>
      </c>
    </row>
    <row r="8" spans="1:19" x14ac:dyDescent="0.25">
      <c r="B8" s="157" t="s">
        <v>540</v>
      </c>
      <c r="D8" s="165" t="s">
        <v>24</v>
      </c>
      <c r="F8" s="157" t="s">
        <v>321</v>
      </c>
      <c r="H8" s="166" t="s">
        <v>347</v>
      </c>
      <c r="J8" s="166" t="s">
        <v>323</v>
      </c>
      <c r="L8" s="20" t="s">
        <v>258</v>
      </c>
    </row>
    <row r="9" spans="1:19" x14ac:dyDescent="0.25">
      <c r="B9" s="157" t="s">
        <v>541</v>
      </c>
      <c r="D9" s="165" t="s">
        <v>522</v>
      </c>
      <c r="F9" s="157" t="s">
        <v>36</v>
      </c>
      <c r="H9" s="166" t="s">
        <v>114</v>
      </c>
      <c r="J9" s="168" t="s">
        <v>210</v>
      </c>
      <c r="L9" s="20" t="s">
        <v>192</v>
      </c>
    </row>
    <row r="10" spans="1:19" x14ac:dyDescent="0.25">
      <c r="B10" s="163" t="s">
        <v>30</v>
      </c>
      <c r="D10" s="165" t="s">
        <v>34</v>
      </c>
      <c r="F10" s="157" t="s">
        <v>46</v>
      </c>
      <c r="H10" s="166" t="s">
        <v>176</v>
      </c>
      <c r="J10" s="166" t="s">
        <v>542</v>
      </c>
      <c r="L10" s="20" t="s">
        <v>543</v>
      </c>
    </row>
    <row r="11" spans="1:19" x14ac:dyDescent="0.25">
      <c r="B11" s="164" t="s">
        <v>180</v>
      </c>
      <c r="D11" s="165" t="s">
        <v>102</v>
      </c>
      <c r="F11" s="157" t="s">
        <v>187</v>
      </c>
      <c r="H11" s="166" t="s">
        <v>288</v>
      </c>
      <c r="J11" s="166" t="s">
        <v>85</v>
      </c>
      <c r="L11" s="20" t="s">
        <v>38</v>
      </c>
    </row>
    <row r="12" spans="1:19" x14ac:dyDescent="0.25">
      <c r="B12" s="157" t="s">
        <v>98</v>
      </c>
      <c r="D12" s="165" t="s">
        <v>349</v>
      </c>
      <c r="F12" s="157" t="s">
        <v>56</v>
      </c>
      <c r="H12" s="166" t="s">
        <v>544</v>
      </c>
      <c r="J12" s="166" t="s">
        <v>93</v>
      </c>
      <c r="L12" s="20" t="s">
        <v>101</v>
      </c>
    </row>
    <row r="13" spans="1:19" x14ac:dyDescent="0.25">
      <c r="B13" s="157" t="s">
        <v>525</v>
      </c>
      <c r="D13" s="165" t="s">
        <v>125</v>
      </c>
      <c r="F13" s="157" t="s">
        <v>27</v>
      </c>
      <c r="H13" s="166" t="s">
        <v>43</v>
      </c>
      <c r="J13" s="166" t="s">
        <v>49</v>
      </c>
      <c r="L13" s="20" t="s">
        <v>410</v>
      </c>
    </row>
    <row r="14" spans="1:19" x14ac:dyDescent="0.25">
      <c r="B14" s="157" t="s">
        <v>112</v>
      </c>
      <c r="D14" s="165" t="s">
        <v>63</v>
      </c>
      <c r="F14" s="38" t="s">
        <v>315</v>
      </c>
      <c r="H14" s="167" t="s">
        <v>545</v>
      </c>
      <c r="J14" s="167" t="s">
        <v>181</v>
      </c>
      <c r="L14" s="20" t="s">
        <v>524</v>
      </c>
    </row>
    <row r="15" spans="1:19" x14ac:dyDescent="0.25">
      <c r="B15" s="163" t="s">
        <v>106</v>
      </c>
      <c r="D15" s="165" t="s">
        <v>163</v>
      </c>
      <c r="F15" s="157" t="s">
        <v>244</v>
      </c>
      <c r="H15" s="166" t="s">
        <v>408</v>
      </c>
      <c r="J15" s="159" t="s">
        <v>527</v>
      </c>
      <c r="L15" s="20" t="s">
        <v>253</v>
      </c>
    </row>
    <row r="16" spans="1:19" x14ac:dyDescent="0.25">
      <c r="B16" s="165" t="s">
        <v>132</v>
      </c>
      <c r="D16" s="165" t="s">
        <v>193</v>
      </c>
      <c r="F16" s="157" t="s">
        <v>100</v>
      </c>
      <c r="H16" s="158" t="s">
        <v>281</v>
      </c>
      <c r="J16" s="158" t="s">
        <v>133</v>
      </c>
      <c r="L16" s="20" t="s">
        <v>273</v>
      </c>
    </row>
    <row r="17" spans="2:12" x14ac:dyDescent="0.25">
      <c r="B17" s="157" t="s">
        <v>113</v>
      </c>
      <c r="D17" s="165" t="s">
        <v>134</v>
      </c>
      <c r="F17" s="165" t="s">
        <v>47</v>
      </c>
      <c r="H17" s="158" t="s">
        <v>546</v>
      </c>
      <c r="J17" s="159" t="s">
        <v>174</v>
      </c>
      <c r="L17" s="20" t="s">
        <v>441</v>
      </c>
    </row>
    <row r="18" spans="2:12" x14ac:dyDescent="0.25">
      <c r="B18" s="157" t="s">
        <v>130</v>
      </c>
      <c r="D18" s="165" t="s">
        <v>74</v>
      </c>
      <c r="F18" s="165"/>
      <c r="H18" s="1"/>
      <c r="J18" s="1"/>
      <c r="L18" s="20" t="s">
        <v>463</v>
      </c>
    </row>
    <row r="19" spans="2:12" x14ac:dyDescent="0.25">
      <c r="B19" s="87" t="str">
        <f>B5&amp;" lag - Dobbel serie"</f>
        <v>12 lag - Dobbel serie</v>
      </c>
      <c r="D19" s="50"/>
      <c r="F19" s="50"/>
      <c r="H19" s="1"/>
      <c r="J19" s="1"/>
      <c r="L19" s="20" t="s">
        <v>97</v>
      </c>
    </row>
    <row r="20" spans="2:12" ht="19.5" customHeight="1" x14ac:dyDescent="0.25">
      <c r="B20" s="78" t="str">
        <f>(B5-1)*2&amp;" kamper"</f>
        <v>22 kamper</v>
      </c>
      <c r="D20" s="77" t="str">
        <f>D5&amp;" lag - Dobbel serie"</f>
        <v>12 lag - Dobbel serie</v>
      </c>
      <c r="F20" s="77" t="str">
        <f>F5&amp;" lag - Dobbel serie"</f>
        <v>11 lag - Dobbel serie</v>
      </c>
      <c r="H20" s="91" t="str">
        <f>H5&amp;" lag - Dobbel serie"</f>
        <v>11 lag - Dobbel serie</v>
      </c>
      <c r="J20" s="91" t="str">
        <f>J5&amp;" lag - Dobbel serie"</f>
        <v>11 lag - Dobbel serie</v>
      </c>
      <c r="L20" s="20" t="s">
        <v>259</v>
      </c>
    </row>
    <row r="21" spans="2:12" x14ac:dyDescent="0.25">
      <c r="D21" s="78" t="str">
        <f>(D5-1)*2&amp;" kamper"</f>
        <v>22 kamper</v>
      </c>
      <c r="F21" s="78" t="str">
        <f>(F5-1)*2&amp;" kamper"</f>
        <v>20 kamper</v>
      </c>
      <c r="H21" s="78" t="str">
        <f>(H5-1)*2&amp;" kamper"</f>
        <v>20 kamper</v>
      </c>
      <c r="J21" s="78" t="str">
        <f>(J5-1)*2&amp;" kamper"</f>
        <v>20 kamper</v>
      </c>
      <c r="L21" s="20" t="s">
        <v>92</v>
      </c>
    </row>
    <row r="22" spans="2:12" x14ac:dyDescent="0.25">
      <c r="L22" s="20" t="s">
        <v>278</v>
      </c>
    </row>
    <row r="23" spans="2:12" x14ac:dyDescent="0.25">
      <c r="L23" s="20" t="s">
        <v>283</v>
      </c>
    </row>
    <row r="24" spans="2:12" x14ac:dyDescent="0.25">
      <c r="L24" s="20" t="s">
        <v>547</v>
      </c>
    </row>
    <row r="25" spans="2:12" x14ac:dyDescent="0.25">
      <c r="L25" s="91" t="str">
        <f>M4&amp;" lag - Enkel serie"</f>
        <v xml:space="preserve"> lag - Enkel serie</v>
      </c>
    </row>
    <row r="26" spans="2:12" x14ac:dyDescent="0.25">
      <c r="L26" s="78" t="str">
        <f>(L5-1)*1&amp;" kamper"</f>
        <v>17 kamper</v>
      </c>
    </row>
  </sheetData>
  <sortState xmlns:xlrd2="http://schemas.microsoft.com/office/spreadsheetml/2017/richdata2" ref="L8:L21">
    <sortCondition ref="L8:L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8" ma:contentTypeDescription="Opprett et nytt dokument." ma:contentTypeScope="" ma:versionID="0d4a7c4fee791c353bf12b37d9c659eb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ce539a90dccc93054eb7d6c0bc9410fd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6760-7D35-4F42-BFD9-8EA5DF76D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DFFC-01E5-4EF9-B3AF-036B1D2E572E}">
  <ds:schemaRefs>
    <ds:schemaRef ds:uri="http://purl.org/dc/dcmitype/"/>
    <ds:schemaRef ds:uri="http://www.w3.org/XML/1998/namespace"/>
    <ds:schemaRef ds:uri="c78afa1b-15c1-4fee-8666-b795360a09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9e538389-cabc-4d4e-918a-8beb7ac0ecaa"/>
    <ds:schemaRef ds:uri="bcae501f-39b9-4ba6-8240-41d280134e3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Voldsund, Lisbeth Adolfsen</cp:lastModifiedBy>
  <cp:revision/>
  <dcterms:created xsi:type="dcterms:W3CDTF">2016-05-07T08:28:12Z</dcterms:created>
  <dcterms:modified xsi:type="dcterms:W3CDTF">2024-05-22T08:02:34Z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